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GASTOS SALUD" sheetId="1" r:id="rId1"/>
  </sheets>
  <externalReferences>
    <externalReference r:id="rId4"/>
  </externalReferences>
  <definedNames>
    <definedName name="_xlnm._FilterDatabase" localSheetId="0" hidden="1">'GASTOS SALUD'!$A$7:$O$483</definedName>
    <definedName name="_xlnm.Print_Area" localSheetId="0">'GASTOS SALUD'!$A$1:$L$446</definedName>
    <definedName name="_xlnm.Print_Titles" localSheetId="0">'GASTOS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28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<sst xmlns="http://schemas.openxmlformats.org/spreadsheetml/2006/main" count="1190" uniqueCount="403">
  <si>
    <t>BALANCE DE EJECUCION PRESUPUESTARIA (BEP)</t>
  </si>
  <si>
    <t>I. MUNICIPALIDAD DE:</t>
  </si>
  <si>
    <t>MACUL</t>
  </si>
  <si>
    <t>TRIMESTRE Nº :</t>
  </si>
  <si>
    <t xml:space="preserve">   </t>
  </si>
  <si>
    <t>GASTOS SALUD</t>
  </si>
  <si>
    <t>SUB TITULO</t>
  </si>
  <si>
    <t>ITEM</t>
  </si>
  <si>
    <t>ASIGNACION</t>
  </si>
  <si>
    <t>SUB ASIG.</t>
  </si>
  <si>
    <t>SUB SUB ASIG.</t>
  </si>
  <si>
    <t>DENOMINACION</t>
  </si>
  <si>
    <t xml:space="preserve">PRESUP. INICIAL </t>
  </si>
  <si>
    <t>PRESUP. VIGENTE</t>
  </si>
  <si>
    <t>OBLIGACION DEVENGADA</t>
  </si>
  <si>
    <t>SALDO PRESUP.</t>
  </si>
  <si>
    <t>OBLIGACION PAGADA</t>
  </si>
  <si>
    <t>DEUDA EXIGIBLE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</si>
  <si>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</si>
  <si>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</si>
  <si>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</si>
  <si>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</si>
  <si>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</si>
  <si>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</si>
  <si>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</si>
  <si>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</si>
  <si>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</si>
  <si>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</si>
  <si>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</si>
  <si>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</si>
  <si>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</si>
  <si>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</si>
  <si>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</si>
  <si>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</si>
  <si>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</si>
  <si>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</si>
  <si>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</si>
  <si>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</si>
  <si>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</si>
  <si>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</si>
  <si>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</si>
  <si>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</si>
  <si>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</si>
  <si>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</si>
  <si>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</si>
  <si>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</si>
  <si>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</si>
  <si>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</si>
  <si>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</si>
  <si>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</si>
  <si>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</si>
  <si>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</si>
  <si>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</si>
  <si>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</si>
  <si>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</si>
  <si>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</si>
  <si>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</si>
  <si>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</si>
  <si>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</si>
  <si>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</si>
  <si>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</si>
  <si>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</si>
  <si>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</si>
  <si>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</si>
  <si>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</si>
  <si>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</si>
  <si>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</si>
  <si>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</si>
  <si>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</si>
  <si>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</si>
  <si>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</si>
  <si>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</si>
  <si>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</si>
  <si>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</si>
  <si>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</si>
  <si>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</si>
  <si>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</si>
  <si>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</si>
  <si>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</si>
  <si>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</si>
  <si>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</si>
  <si>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</si>
  <si>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</si>
  <si>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</si>
  <si>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</si>
  <si>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</si>
  <si>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</si>
  <si>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025</t>
  </si>
  <si>
    <t>Asignación Artículo 1, Ley Nº19.112</t>
  </si>
  <si>
    <t>Asignación Especial Profesionales Ley Nº15.076, letra a),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</si>
  <si>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</si>
  <si>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</si>
  <si>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</si>
  <si>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</si>
  <si>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</si>
  <si>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</si>
  <si>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</si>
  <si>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</si>
  <si>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</si>
  <si>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</si>
  <si>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</si>
  <si>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</si>
  <si>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</si>
  <si>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</si>
  <si>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</si>
  <si>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</si>
  <si>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</si>
  <si>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</si>
  <si>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</si>
  <si>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</si>
  <si>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</si>
  <si>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</si>
  <si>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</si>
  <si>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</si>
  <si>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</si>
  <si>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</si>
  <si>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</si>
  <si>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</si>
  <si>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</si>
  <si>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</si>
  <si>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</si>
  <si>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</si>
  <si>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</si>
  <si>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</si>
  <si>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</si>
  <si>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</si>
  <si>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</si>
  <si>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</si>
  <si>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</si>
  <si>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</si>
  <si>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</si>
  <si>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</si>
  <si>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</si>
  <si>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</si>
  <si>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</si>
  <si>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</si>
  <si>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</si>
  <si>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</si>
  <si>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</si>
  <si>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</si>
  <si>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</si>
  <si>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</si>
  <si>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</si>
  <si>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</si>
  <si>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</si>
  <si>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</si>
  <si>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</si>
  <si>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</si>
  <si>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</si>
  <si>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</si>
  <si>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</si>
  <si>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</si>
  <si>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</si>
  <si>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</si>
  <si>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</si>
  <si>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</si>
  <si>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</si>
  <si>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</si>
  <si>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</si>
  <si>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</si>
  <si>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</si>
  <si>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</si>
  <si>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</si>
  <si>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</si>
  <si>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</si>
  <si>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</si>
  <si>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</si>
  <si>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</si>
  <si>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</si>
  <si>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</si>
  <si>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</si>
  <si>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</si>
  <si>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</si>
  <si>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</si>
  <si>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</si>
  <si>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</si>
  <si>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</si>
  <si>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</si>
  <si>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</si>
  <si>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</si>
  <si>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</si>
  <si>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</si>
  <si>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</si>
  <si>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</si>
  <si>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</si>
  <si>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</si>
  <si>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</si>
  <si>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</si>
  <si>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</si>
  <si>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</si>
  <si>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</si>
  <si>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</si>
  <si>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</si>
  <si>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</si>
  <si>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</si>
  <si>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</si>
  <si>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</si>
  <si>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</si>
  <si>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</si>
  <si>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</si>
  <si>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</si>
  <si>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</si>
  <si>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</si>
  <si>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</si>
  <si>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</si>
  <si>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</si>
  <si>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</si>
  <si>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</si>
  <si>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</si>
  <si>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</si>
  <si>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</si>
  <si>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</si>
  <si>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</si>
  <si>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</si>
  <si>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</si>
  <si>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</si>
  <si>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</si>
  <si>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</si>
  <si>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</si>
  <si>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</si>
  <si>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</si>
  <si>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</si>
  <si>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</si>
  <si>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</si>
  <si>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</si>
  <si>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</si>
  <si>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</si>
  <si>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</si>
  <si>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</si>
  <si>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</si>
  <si>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</si>
  <si>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</si>
  <si>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</si>
  <si>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</si>
  <si>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</si>
  <si>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</si>
  <si>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</si>
  <si>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</si>
  <si>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</si>
  <si>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</si>
  <si>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</si>
  <si>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</si>
  <si>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</si>
  <si>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</si>
  <si>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</si>
  <si>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</si>
  <si>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</si>
  <si>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</si>
  <si>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</si>
  <si>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</si>
  <si>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</si>
  <si>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</si>
  <si>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</si>
  <si>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</si>
  <si>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</si>
  <si>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</si>
  <si>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</si>
  <si>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</si>
  <si>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</si>
  <si>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</si>
  <si>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</si>
  <si>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</si>
  <si>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</si>
  <si>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</si>
  <si>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</si>
  <si>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</si>
  <si>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</si>
  <si>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</si>
  <si>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</si>
  <si>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</si>
  <si>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</si>
  <si>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</si>
  <si>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</si>
  <si>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</si>
  <si>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</si>
  <si>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</si>
  <si>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</si>
  <si>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</si>
  <si>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</si>
  <si>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</si>
  <si>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</si>
  <si>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</si>
  <si>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</si>
  <si>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</si>
  <si>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</si>
  <si>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</si>
  <si>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</si>
  <si>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</si>
  <si>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</si>
  <si>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</si>
  <si>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</si>
  <si>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</si>
  <si>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</si>
  <si>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</si>
  <si>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</si>
  <si>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</si>
  <si>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</si>
  <si>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</si>
  <si>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</si>
  <si>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Juridicas Privadas art 13, DFL Nº1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</si>
  <si>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</si>
  <si>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</si>
  <si>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</si>
  <si>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</si>
  <si>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</si>
  <si>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</si>
  <si>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</si>
  <si>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</si>
  <si>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</si>
  <si>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</si>
  <si>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</si>
  <si>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</si>
  <si>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</si>
  <si>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</si>
  <si>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</si>
  <si>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</si>
  <si>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</si>
  <si>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</si>
  <si>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Art. 14, Nº 6 Ley Nº18.695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</si>
  <si>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</si>
  <si>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</si>
  <si>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</si>
  <si>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</si>
  <si>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</si>
  <si>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</si>
  <si>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</si>
  <si>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</si>
  <si>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</si>
  <si>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</si>
  <si>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</si>
  <si>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</si>
  <si>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</si>
  <si>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</si>
  <si>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 xml:space="preserve">A Otros Organismos Internacionales 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</si>
  <si>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</si>
  <si>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</si>
  <si>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</si>
  <si>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</si>
  <si>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</si>
  <si>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</si>
  <si>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</si>
  <si>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</si>
  <si>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</si>
  <si>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</si>
  <si>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</si>
  <si>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</si>
  <si>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</si>
  <si>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</si>
  <si>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</si>
  <si>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</si>
  <si>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</si>
  <si>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</si>
  <si>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</si>
  <si>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</si>
  <si>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</si>
  <si>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</si>
  <si>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</si>
  <si>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</si>
  <si>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</si>
  <si>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</si>
  <si>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</si>
  <si>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</si>
  <si>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</si>
  <si>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</si>
  <si>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</si>
  <si>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</si>
  <si>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</si>
  <si>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</si>
  <si>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</si>
  <si>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</si>
  <si>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</si>
  <si>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</si>
  <si>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</si>
  <si>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</si>
  <si>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</si>
  <si>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</si>
  <si>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</si>
  <si>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</si>
  <si>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</si>
  <si>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</si>
  <si>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</si>
  <si>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</si>
  <si>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</si>
  <si>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</si>
  <si>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</si>
  <si>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</si>
  <si>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</si>
  <si>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</si>
  <si>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</si>
  <si>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</si>
  <si>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</si>
  <si>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</si>
  <si>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</si>
  <si>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</si>
  <si>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</si>
  <si>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</si>
  <si>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</si>
  <si>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</si>
  <si>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</si>
  <si>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</si>
  <si>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</si>
  <si>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</si>
  <si>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T O T A L      G A S T O S ............M$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</si>
</sst>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19" fillId="0" borderId="0" xfId="46" applyNumberFormat="1" applyFont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8" fillId="0" borderId="0" xfId="0" applyNumberFormat="1" applyFont="1" applyBorder="1" applyAlignment="1" applyProtection="1">
      <alignment horizontal="left"/>
      <protection locked="0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9" fillId="0" borderId="0" xfId="46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 horizontal="left"/>
      <protection/>
    </xf>
    <xf numFmtId="3" fontId="19" fillId="0" borderId="0" xfId="46" applyNumberFormat="1" applyFont="1" applyBorder="1" applyAlignment="1" applyProtection="1">
      <alignment/>
      <protection/>
    </xf>
    <xf numFmtId="49" fontId="18" fillId="33" borderId="10" xfId="0" applyNumberFormat="1" applyFont="1" applyFill="1" applyBorder="1" applyAlignment="1" applyProtection="1">
      <alignment horizontal="center" vertical="top" textRotation="90"/>
      <protection/>
    </xf>
    <xf numFmtId="3" fontId="18" fillId="33" borderId="10" xfId="0" applyNumberFormat="1" applyFont="1" applyFill="1" applyBorder="1" applyAlignment="1" applyProtection="1">
      <alignment horizontal="center" vertical="center" wrapText="1"/>
      <protection/>
    </xf>
    <xf numFmtId="3" fontId="18" fillId="33" borderId="10" xfId="46" applyNumberFormat="1" applyFont="1" applyFill="1" applyBorder="1" applyAlignment="1" applyProtection="1">
      <alignment horizontal="center" vertical="center" wrapText="1"/>
      <protection/>
    </xf>
    <xf numFmtId="49" fontId="18" fillId="34" borderId="11" xfId="0" applyNumberFormat="1" applyFont="1" applyFill="1" applyBorder="1" applyAlignment="1" applyProtection="1">
      <alignment horizontal="center"/>
      <protection/>
    </xf>
    <xf numFmtId="49" fontId="18" fillId="34" borderId="12" xfId="0" applyNumberFormat="1" applyFont="1" applyFill="1" applyBorder="1" applyAlignment="1" applyProtection="1">
      <alignment horizontal="center"/>
      <protection/>
    </xf>
    <xf numFmtId="49" fontId="18" fillId="34" borderId="13" xfId="0" applyNumberFormat="1" applyFont="1" applyFill="1" applyBorder="1" applyAlignment="1" applyProtection="1">
      <alignment horizontal="center"/>
      <protection/>
    </xf>
    <xf numFmtId="49" fontId="18" fillId="34" borderId="14" xfId="0" applyNumberFormat="1" applyFont="1" applyFill="1" applyBorder="1" applyAlignment="1" applyProtection="1">
      <alignment horizontal="center"/>
      <protection/>
    </xf>
    <xf numFmtId="3" fontId="18" fillId="34" borderId="11" xfId="0" applyNumberFormat="1" applyFont="1" applyFill="1" applyBorder="1" applyAlignment="1" applyProtection="1">
      <alignment horizontal="left"/>
      <protection/>
    </xf>
    <xf numFmtId="3" fontId="18" fillId="34" borderId="15" xfId="46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Alignment="1">
      <alignment/>
    </xf>
    <xf numFmtId="49" fontId="18" fillId="35" borderId="11" xfId="0" applyNumberFormat="1" applyFont="1" applyFill="1" applyBorder="1" applyAlignment="1" applyProtection="1">
      <alignment horizontal="center"/>
      <protection/>
    </xf>
    <xf numFmtId="49" fontId="18" fillId="35" borderId="12" xfId="0" applyNumberFormat="1" applyFont="1" applyFill="1" applyBorder="1" applyAlignment="1" applyProtection="1">
      <alignment horizontal="center"/>
      <protection/>
    </xf>
    <xf numFmtId="49" fontId="18" fillId="35" borderId="13" xfId="0" applyNumberFormat="1" applyFont="1" applyFill="1" applyBorder="1" applyAlignment="1" applyProtection="1">
      <alignment horizontal="center"/>
      <protection/>
    </xf>
    <xf numFmtId="49" fontId="18" fillId="35" borderId="14" xfId="0" applyNumberFormat="1" applyFont="1" applyFill="1" applyBorder="1" applyAlignment="1" applyProtection="1">
      <alignment horizontal="center"/>
      <protection/>
    </xf>
    <xf numFmtId="3" fontId="18" fillId="35" borderId="11" xfId="0" applyNumberFormat="1" applyFont="1" applyFill="1" applyBorder="1" applyAlignment="1" applyProtection="1">
      <alignment horizontal="left"/>
      <protection/>
    </xf>
    <xf numFmtId="3" fontId="18" fillId="35" borderId="12" xfId="46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Border="1" applyAlignment="1">
      <alignment/>
    </xf>
    <xf numFmtId="49" fontId="18" fillId="0" borderId="11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/>
      <protection/>
    </xf>
    <xf numFmtId="3" fontId="19" fillId="0" borderId="12" xfId="46" applyNumberFormat="1" applyFont="1" applyFill="1" applyBorder="1" applyAlignment="1" applyProtection="1">
      <alignment horizontal="right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left"/>
      <protection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left" wrapText="1"/>
      <protection/>
    </xf>
    <xf numFmtId="49" fontId="18" fillId="36" borderId="11" xfId="0" applyNumberFormat="1" applyFont="1" applyFill="1" applyBorder="1" applyAlignment="1" applyProtection="1">
      <alignment horizontal="center"/>
      <protection/>
    </xf>
    <xf numFmtId="49" fontId="18" fillId="36" borderId="12" xfId="0" applyNumberFormat="1" applyFont="1" applyFill="1" applyBorder="1" applyAlignment="1" applyProtection="1">
      <alignment horizontal="center"/>
      <protection/>
    </xf>
    <xf numFmtId="49" fontId="18" fillId="36" borderId="13" xfId="0" applyNumberFormat="1" applyFont="1" applyFill="1" applyBorder="1" applyAlignment="1" applyProtection="1">
      <alignment horizontal="center"/>
      <protection/>
    </xf>
    <xf numFmtId="49" fontId="19" fillId="36" borderId="12" xfId="0" applyNumberFormat="1" applyFont="1" applyFill="1" applyBorder="1" applyAlignment="1" applyProtection="1">
      <alignment horizontal="center"/>
      <protection/>
    </xf>
    <xf numFmtId="49" fontId="19" fillId="36" borderId="14" xfId="0" applyNumberFormat="1" applyFont="1" applyFill="1" applyBorder="1" applyAlignment="1" applyProtection="1">
      <alignment horizontal="center"/>
      <protection/>
    </xf>
    <xf numFmtId="3" fontId="19" fillId="36" borderId="11" xfId="0" applyNumberFormat="1" applyFont="1" applyFill="1" applyBorder="1" applyAlignment="1" applyProtection="1">
      <alignment horizontal="left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3" fontId="19" fillId="0" borderId="11" xfId="0" applyNumberFormat="1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 applyProtection="1">
      <alignment horizontal="center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 applyProtection="1">
      <alignment horizontal="left" wrapText="1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3" fontId="18" fillId="0" borderId="12" xfId="46" applyNumberFormat="1" applyFont="1" applyFill="1" applyBorder="1" applyAlignment="1" applyProtection="1">
      <alignment horizontal="right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8" fillId="0" borderId="11" xfId="0" applyNumberFormat="1" applyFont="1" applyFill="1" applyBorder="1" applyAlignment="1" applyProtection="1">
      <alignment horizontal="left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/>
    </xf>
    <xf numFmtId="49" fontId="19" fillId="36" borderId="13" xfId="0" applyNumberFormat="1" applyFont="1" applyFill="1" applyBorder="1" applyAlignment="1" applyProtection="1">
      <alignment horizontal="center"/>
      <protection/>
    </xf>
    <xf numFmtId="3" fontId="19" fillId="36" borderId="11" xfId="0" applyNumberFormat="1" applyFont="1" applyFill="1" applyBorder="1" applyAlignment="1" applyProtection="1">
      <alignment horizontal="left" wrapText="1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/>
      <protection/>
    </xf>
    <xf numFmtId="3" fontId="18" fillId="0" borderId="12" xfId="0" applyNumberFormat="1" applyFont="1" applyFill="1" applyBorder="1" applyAlignment="1" applyProtection="1">
      <alignment horizontal="right"/>
      <protection locked="0"/>
    </xf>
    <xf numFmtId="3" fontId="18" fillId="0" borderId="12" xfId="46" applyNumberFormat="1" applyFont="1" applyFill="1" applyBorder="1" applyAlignment="1" applyProtection="1">
      <alignment horizontal="right"/>
      <protection locked="0"/>
    </xf>
    <xf numFmtId="3" fontId="19" fillId="0" borderId="12" xfId="46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/>
    </xf>
    <xf numFmtId="3" fontId="18" fillId="34" borderId="12" xfId="0" applyNumberFormat="1" applyFont="1" applyFill="1" applyBorder="1" applyAlignment="1" applyProtection="1">
      <alignment horizontal="right"/>
      <protection/>
    </xf>
    <xf numFmtId="3" fontId="18" fillId="35" borderId="12" xfId="0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Border="1" applyAlignment="1" applyProtection="1">
      <alignment horizontal="left" wrapText="1"/>
      <protection/>
    </xf>
    <xf numFmtId="0" fontId="19" fillId="0" borderId="12" xfId="0" applyFont="1" applyBorder="1" applyAlignment="1" applyProtection="1">
      <alignment/>
      <protection/>
    </xf>
    <xf numFmtId="0" fontId="18" fillId="35" borderId="12" xfId="0" applyFont="1" applyFill="1" applyBorder="1" applyAlignment="1" applyProtection="1">
      <alignment horizontal="center"/>
      <protection/>
    </xf>
    <xf numFmtId="0" fontId="18" fillId="35" borderId="13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49" fontId="18" fillId="35" borderId="11" xfId="0" applyNumberFormat="1" applyFont="1" applyFill="1" applyBorder="1" applyAlignment="1" applyProtection="1">
      <alignment horizontal="center" vertical="top"/>
      <protection/>
    </xf>
    <xf numFmtId="0" fontId="18" fillId="35" borderId="12" xfId="0" applyFont="1" applyFill="1" applyBorder="1" applyAlignment="1" applyProtection="1">
      <alignment horizontal="center" vertical="top"/>
      <protection/>
    </xf>
    <xf numFmtId="3" fontId="18" fillId="35" borderId="11" xfId="0" applyNumberFormat="1" applyFont="1" applyFill="1" applyBorder="1" applyAlignment="1" applyProtection="1">
      <alignment horizontal="left" wrapText="1"/>
      <protection/>
    </xf>
    <xf numFmtId="0" fontId="18" fillId="34" borderId="12" xfId="0" applyFont="1" applyFill="1" applyBorder="1" applyAlignment="1" applyProtection="1">
      <alignment/>
      <protection/>
    </xf>
    <xf numFmtId="0" fontId="18" fillId="34" borderId="13" xfId="0" applyFont="1" applyFill="1" applyBorder="1" applyAlignment="1" applyProtection="1">
      <alignment/>
      <protection/>
    </xf>
    <xf numFmtId="0" fontId="18" fillId="34" borderId="14" xfId="0" applyFont="1" applyFill="1" applyBorder="1" applyAlignment="1" applyProtection="1">
      <alignment/>
      <protection/>
    </xf>
    <xf numFmtId="0" fontId="18" fillId="35" borderId="11" xfId="0" applyFont="1" applyFill="1" applyBorder="1" applyAlignment="1" applyProtection="1">
      <alignment horizontal="center"/>
      <protection/>
    </xf>
    <xf numFmtId="0" fontId="19" fillId="35" borderId="12" xfId="0" applyFont="1" applyFill="1" applyBorder="1" applyAlignment="1" applyProtection="1">
      <alignment/>
      <protection/>
    </xf>
    <xf numFmtId="0" fontId="19" fillId="35" borderId="14" xfId="0" applyFont="1" applyFill="1" applyBorder="1" applyAlignment="1" applyProtection="1">
      <alignment/>
      <protection/>
    </xf>
    <xf numFmtId="3" fontId="19" fillId="35" borderId="12" xfId="0" applyNumberFormat="1" applyFont="1" applyFill="1" applyBorder="1" applyAlignment="1" applyProtection="1">
      <alignment horizontal="right"/>
      <protection locked="0"/>
    </xf>
    <xf numFmtId="0" fontId="18" fillId="34" borderId="11" xfId="0" applyFont="1" applyFill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3" fontId="18" fillId="35" borderId="12" xfId="46" applyNumberFormat="1" applyFont="1" applyFill="1" applyBorder="1" applyAlignment="1" applyProtection="1">
      <alignment horizontal="right"/>
      <protection locked="0"/>
    </xf>
    <xf numFmtId="0" fontId="18" fillId="34" borderId="15" xfId="0" applyFont="1" applyFill="1" applyBorder="1" applyAlignment="1" applyProtection="1">
      <alignment/>
      <protection/>
    </xf>
    <xf numFmtId="3" fontId="18" fillId="35" borderId="12" xfId="0" applyNumberFormat="1" applyFont="1" applyFill="1" applyBorder="1" applyAlignment="1" applyProtection="1">
      <alignment horizontal="right"/>
      <protection locked="0"/>
    </xf>
    <xf numFmtId="0" fontId="18" fillId="34" borderId="16" xfId="0" applyFont="1" applyFill="1" applyBorder="1" applyAlignment="1" applyProtection="1">
      <alignment/>
      <protection/>
    </xf>
    <xf numFmtId="49" fontId="18" fillId="35" borderId="10" xfId="0" applyNumberFormat="1" applyFont="1" applyFill="1" applyBorder="1" applyAlignment="1" applyProtection="1">
      <alignment horizontal="center"/>
      <protection/>
    </xf>
    <xf numFmtId="3" fontId="19" fillId="35" borderId="12" xfId="46" applyNumberFormat="1" applyFont="1" applyFill="1" applyBorder="1" applyAlignment="1" applyProtection="1">
      <alignment horizontal="right"/>
      <protection locked="0"/>
    </xf>
    <xf numFmtId="49" fontId="18" fillId="35" borderId="15" xfId="0" applyNumberFormat="1" applyFont="1" applyFill="1" applyBorder="1" applyAlignment="1" applyProtection="1">
      <alignment horizontal="center"/>
      <protection/>
    </xf>
    <xf numFmtId="3" fontId="18" fillId="0" borderId="13" xfId="0" applyNumberFormat="1" applyFont="1" applyBorder="1" applyAlignment="1" applyProtection="1">
      <alignment horizontal="left"/>
      <protection/>
    </xf>
    <xf numFmtId="0" fontId="19" fillId="0" borderId="15" xfId="0" applyFont="1" applyFill="1" applyBorder="1" applyAlignment="1" applyProtection="1">
      <alignment/>
      <protection/>
    </xf>
    <xf numFmtId="3" fontId="18" fillId="34" borderId="12" xfId="46" applyNumberFormat="1" applyFont="1" applyFill="1" applyBorder="1" applyAlignment="1" applyProtection="1">
      <alignment horizontal="right"/>
      <protection locked="0"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3" fontId="18" fillId="0" borderId="17" xfId="0" applyNumberFormat="1" applyFont="1" applyBorder="1" applyAlignment="1" applyProtection="1">
      <alignment horizontal="left"/>
      <protection/>
    </xf>
    <xf numFmtId="3" fontId="18" fillId="0" borderId="18" xfId="46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Alignment="1">
      <alignment horizontal="right"/>
    </xf>
    <xf numFmtId="3" fontId="19" fillId="0" borderId="0" xfId="46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4\INFORMES%20MENSUALES%20Y%20BEP\2014\BEP\BEP_2014%204&#186;%20TRIMESTRE%20final%20defin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886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5" width="4.8515625" style="6" customWidth="1"/>
    <col min="6" max="6" width="43.421875" style="28" customWidth="1"/>
    <col min="7" max="8" width="15.140625" style="120" customWidth="1"/>
    <col min="9" max="9" width="14.7109375" style="120" customWidth="1"/>
    <col min="10" max="12" width="15.140625" style="120" customWidth="1"/>
    <col min="13" max="13" width="11.421875" style="0" customWidth="1"/>
    <col min="14" max="15" width="11.421875" style="5" customWidth="1"/>
    <col min="16" max="16384" width="11.421875" style="6" customWidth="1"/>
  </cols>
  <sheetData>
    <row r="1" spans="1:12" ht="11.25">
      <c r="A1" s="1"/>
      <c r="B1" s="1"/>
      <c r="C1" s="1"/>
      <c r="D1" s="2"/>
      <c r="E1" s="2"/>
      <c r="F1" s="3" t="s">
        <v>0</v>
      </c>
      <c r="G1" s="4"/>
      <c r="H1" s="4"/>
      <c r="I1" s="4"/>
      <c r="J1" s="4"/>
      <c r="K1" s="4"/>
      <c r="L1" s="4"/>
    </row>
    <row r="2" spans="1:12" ht="11.25">
      <c r="A2" s="1"/>
      <c r="B2" s="1"/>
      <c r="C2" s="1"/>
      <c r="D2" s="2"/>
      <c r="E2" s="2"/>
      <c r="F2" s="3"/>
      <c r="G2" s="4"/>
      <c r="H2" s="4"/>
      <c r="I2" s="4"/>
      <c r="J2" s="4"/>
      <c r="K2" s="4"/>
      <c r="L2" s="4"/>
    </row>
    <row r="3" spans="1:12" ht="11.25">
      <c r="A3" s="1" t="s">
        <v>1</v>
      </c>
      <c r="B3" s="1"/>
      <c r="C3" s="1"/>
      <c r="D3" s="2"/>
      <c r="E3" s="2"/>
      <c r="F3" s="7" t="s">
        <v>2</v>
      </c>
      <c r="G3" s="4"/>
      <c r="H3" s="4"/>
      <c r="I3" s="4"/>
      <c r="J3" s="4"/>
      <c r="K3" s="4"/>
      <c r="L3" s="4"/>
    </row>
    <row r="4" spans="1:12" ht="11.25">
      <c r="A4" s="8" t="s">
        <v>3</v>
      </c>
      <c r="B4" s="8"/>
      <c r="C4" s="8"/>
      <c r="D4" s="9"/>
      <c r="E4" s="8">
        <v>4</v>
      </c>
      <c r="F4" s="10">
        <v>2014</v>
      </c>
      <c r="G4" s="11"/>
      <c r="H4" s="11"/>
      <c r="I4" s="11"/>
      <c r="J4" s="11"/>
      <c r="K4" s="11"/>
      <c r="L4" s="11"/>
    </row>
    <row r="5" spans="1:12" ht="11.25">
      <c r="A5" s="8"/>
      <c r="B5" s="8"/>
      <c r="C5" s="8"/>
      <c r="D5" s="12"/>
      <c r="E5" s="12" t="s">
        <v>4</v>
      </c>
      <c r="F5" s="13"/>
      <c r="G5" s="14"/>
      <c r="H5" s="14"/>
      <c r="I5" s="14"/>
      <c r="J5" s="14"/>
      <c r="K5" s="14"/>
      <c r="L5" s="14"/>
    </row>
    <row r="6" spans="1:12" ht="12" thickBot="1">
      <c r="A6" s="15" t="s">
        <v>5</v>
      </c>
      <c r="B6" s="15"/>
      <c r="C6" s="15"/>
      <c r="D6" s="16"/>
      <c r="E6" s="16"/>
      <c r="F6" s="17"/>
      <c r="G6" s="18"/>
      <c r="H6" s="18"/>
      <c r="I6" s="18"/>
      <c r="J6" s="18"/>
      <c r="K6" s="18"/>
      <c r="L6" s="18"/>
    </row>
    <row r="7" spans="1:12" ht="70.5" thickBot="1">
      <c r="A7" s="19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20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1" t="s">
        <v>16</v>
      </c>
      <c r="L7" s="21" t="s">
        <v>17</v>
      </c>
    </row>
    <row r="8" spans="1:18" ht="11.25">
      <c r="A8" s="22" t="s">
        <v>18</v>
      </c>
      <c r="B8" s="23"/>
      <c r="C8" s="24"/>
      <c r="D8" s="23"/>
      <c r="E8" s="25"/>
      <c r="F8" s="26" t="s">
        <v>19</v>
      </c>
      <c r="G8" s="27">
        <f>SUM(G9+G113+G204+G219)</f>
        <v>5530930</v>
      </c>
      <c r="H8" s="27">
        <f>SUM(H9+H113+H204+H219)</f>
        <v>7735516</v>
      </c>
      <c r="I8" s="27">
        <f>SUM(I9+I113+I204+I219)</f>
        <v>7392215</v>
      </c>
      <c r="J8" s="27">
        <f aca="true" t="shared" si="0" ref="J8:J71">+H8-I8</f>
        <v>343301</v>
      </c>
      <c r="K8" s="27">
        <f>SUM(K9+K113+K204+K219)</f>
        <v>7389967</v>
      </c>
      <c r="L8" s="27">
        <f aca="true" t="shared" si="1" ref="L8:L71">+I8-K8</f>
        <v>2248</v>
      </c>
      <c r="M8" s="5"/>
      <c r="Q8" s="28"/>
      <c r="R8" s="28"/>
    </row>
    <row r="9" spans="1:13" ht="11.25">
      <c r="A9" s="29" t="s">
        <v>18</v>
      </c>
      <c r="B9" s="30" t="s">
        <v>20</v>
      </c>
      <c r="C9" s="31"/>
      <c r="D9" s="30"/>
      <c r="E9" s="32"/>
      <c r="F9" s="33" t="s">
        <v>21</v>
      </c>
      <c r="G9" s="34">
        <f>SUM(G10+G80+G83+G97+G105)</f>
        <v>2715000</v>
      </c>
      <c r="H9" s="34">
        <f>SUM(H10+H80+H83+H97+H105)</f>
        <v>3362700</v>
      </c>
      <c r="I9" s="34">
        <f>SUM(I10+I80+I83+I97+I105)</f>
        <v>3182271</v>
      </c>
      <c r="J9" s="34">
        <f t="shared" si="0"/>
        <v>180429</v>
      </c>
      <c r="K9" s="34">
        <f>SUM(K10+K80+K83+K97+K105)</f>
        <v>3182271</v>
      </c>
      <c r="L9" s="34">
        <f t="shared" si="1"/>
        <v>0</v>
      </c>
      <c r="M9" s="35"/>
    </row>
    <row r="10" spans="1:13" ht="11.25">
      <c r="A10" s="36" t="s">
        <v>18</v>
      </c>
      <c r="B10" s="37" t="s">
        <v>20</v>
      </c>
      <c r="C10" s="38" t="s">
        <v>22</v>
      </c>
      <c r="D10" s="37"/>
      <c r="E10" s="39"/>
      <c r="F10" s="40" t="s">
        <v>23</v>
      </c>
      <c r="G10" s="41">
        <f>SUM(G11+G12+G16+G18+G23+G27+G30+G39+G41+G43+G52+G55+G60+G63+G64+G65+G70+G73+G74+G75+G76+G77+G79)</f>
        <v>2591000</v>
      </c>
      <c r="H10" s="41">
        <f>SUM(H11+H12+H16+H18+H23+H27+H30+H39+H41+H43+H52+H55+H60+H63+H64+H65+H70+H73+H74+H75+H76+H77+H79)</f>
        <v>2780500</v>
      </c>
      <c r="I10" s="41">
        <f>SUM(I11+I12+I16+I18+I23+I27+I30+I39+I41+I43+I52+I55+I60+I63+I64+I65+I70+I73+I74+I75+I76+I77+I79)</f>
        <v>2608272</v>
      </c>
      <c r="J10" s="41">
        <f t="shared" si="0"/>
        <v>172228</v>
      </c>
      <c r="K10" s="41">
        <f>SUM(K11+K12+K16+K18+K23+K27+K30+K39+K41+K43+K52+K55+K60+K63+K64+K65+K70+K73+K74+K75+K76+K77+K79)</f>
        <v>2608272</v>
      </c>
      <c r="L10" s="41">
        <f t="shared" si="1"/>
        <v>0</v>
      </c>
      <c r="M10" s="35"/>
    </row>
    <row r="11" spans="1:18" ht="11.25">
      <c r="A11" s="36"/>
      <c r="B11" s="37"/>
      <c r="C11" s="38"/>
      <c r="D11" s="42" t="s">
        <v>22</v>
      </c>
      <c r="E11" s="43"/>
      <c r="F11" s="44" t="s">
        <v>24</v>
      </c>
      <c r="G11" s="45">
        <v>980000</v>
      </c>
      <c r="H11" s="45">
        <v>1040500</v>
      </c>
      <c r="I11" s="45">
        <v>1007031</v>
      </c>
      <c r="J11" s="45">
        <f t="shared" si="0"/>
        <v>33469</v>
      </c>
      <c r="K11" s="45">
        <v>1007031</v>
      </c>
      <c r="L11" s="45">
        <f t="shared" si="1"/>
        <v>0</v>
      </c>
      <c r="M11" s="35"/>
      <c r="N11" s="46"/>
      <c r="Q11" s="28"/>
      <c r="R11" s="28"/>
    </row>
    <row r="12" spans="1:13" ht="11.25">
      <c r="A12" s="36"/>
      <c r="B12" s="37"/>
      <c r="C12" s="38"/>
      <c r="D12" s="42" t="s">
        <v>25</v>
      </c>
      <c r="E12" s="39"/>
      <c r="F12" s="44" t="s">
        <v>26</v>
      </c>
      <c r="G12" s="41">
        <f>SUM(G13:G15)</f>
        <v>0</v>
      </c>
      <c r="H12" s="41">
        <f>SUM(H13:H15)</f>
        <v>0</v>
      </c>
      <c r="I12" s="41">
        <f>SUM(I13:I15)</f>
        <v>0</v>
      </c>
      <c r="J12" s="41">
        <f t="shared" si="0"/>
        <v>0</v>
      </c>
      <c r="K12" s="41">
        <f>SUM(K13:K15)</f>
        <v>0</v>
      </c>
      <c r="L12" s="41">
        <f t="shared" si="1"/>
        <v>0</v>
      </c>
      <c r="M12" s="35"/>
    </row>
    <row r="13" spans="1:13" ht="11.25">
      <c r="A13" s="36"/>
      <c r="B13" s="37"/>
      <c r="C13" s="38"/>
      <c r="D13" s="42"/>
      <c r="E13" s="43" t="s">
        <v>22</v>
      </c>
      <c r="F13" s="44" t="s">
        <v>27</v>
      </c>
      <c r="G13" s="45"/>
      <c r="H13" s="45"/>
      <c r="I13" s="45"/>
      <c r="J13" s="45">
        <f t="shared" si="0"/>
        <v>0</v>
      </c>
      <c r="K13" s="45"/>
      <c r="L13" s="45">
        <f t="shared" si="1"/>
        <v>0</v>
      </c>
      <c r="M13" s="35"/>
    </row>
    <row r="14" spans="1:13" ht="22.5">
      <c r="A14" s="36"/>
      <c r="B14" s="37"/>
      <c r="C14" s="38"/>
      <c r="D14" s="42"/>
      <c r="E14" s="43" t="s">
        <v>25</v>
      </c>
      <c r="F14" s="47" t="s">
        <v>28</v>
      </c>
      <c r="G14" s="45"/>
      <c r="H14" s="45"/>
      <c r="I14" s="45"/>
      <c r="J14" s="45">
        <f t="shared" si="0"/>
        <v>0</v>
      </c>
      <c r="K14" s="45"/>
      <c r="L14" s="45">
        <f t="shared" si="1"/>
        <v>0</v>
      </c>
      <c r="M14" s="35"/>
    </row>
    <row r="15" spans="1:13" ht="11.25">
      <c r="A15" s="36"/>
      <c r="B15" s="37"/>
      <c r="C15" s="38"/>
      <c r="D15" s="42"/>
      <c r="E15" s="43" t="s">
        <v>29</v>
      </c>
      <c r="F15" s="44" t="s">
        <v>30</v>
      </c>
      <c r="G15" s="45"/>
      <c r="H15" s="45"/>
      <c r="I15" s="45"/>
      <c r="J15" s="45">
        <f t="shared" si="0"/>
        <v>0</v>
      </c>
      <c r="K15" s="45"/>
      <c r="L15" s="45">
        <f t="shared" si="1"/>
        <v>0</v>
      </c>
      <c r="M15" s="35"/>
    </row>
    <row r="16" spans="1:13" ht="11.25">
      <c r="A16" s="36"/>
      <c r="B16" s="37"/>
      <c r="C16" s="38"/>
      <c r="D16" s="42" t="s">
        <v>29</v>
      </c>
      <c r="E16" s="43"/>
      <c r="F16" s="44" t="s">
        <v>31</v>
      </c>
      <c r="G16" s="41">
        <f>SUM(G17)</f>
        <v>0</v>
      </c>
      <c r="H16" s="41">
        <f>SUM(H17)</f>
        <v>0</v>
      </c>
      <c r="I16" s="41">
        <f>SUM(I17)</f>
        <v>0</v>
      </c>
      <c r="J16" s="41">
        <f t="shared" si="0"/>
        <v>0</v>
      </c>
      <c r="K16" s="41">
        <f>SUM(K17)</f>
        <v>0</v>
      </c>
      <c r="L16" s="41">
        <f t="shared" si="1"/>
        <v>0</v>
      </c>
      <c r="M16" s="35"/>
    </row>
    <row r="17" spans="1:13" ht="11.25">
      <c r="A17" s="36"/>
      <c r="B17" s="37"/>
      <c r="C17" s="38"/>
      <c r="D17" s="42"/>
      <c r="E17" s="43" t="s">
        <v>22</v>
      </c>
      <c r="F17" s="44" t="s">
        <v>32</v>
      </c>
      <c r="G17" s="45"/>
      <c r="H17" s="45"/>
      <c r="I17" s="45"/>
      <c r="J17" s="45">
        <f t="shared" si="0"/>
        <v>0</v>
      </c>
      <c r="K17" s="45"/>
      <c r="L17" s="45">
        <f t="shared" si="1"/>
        <v>0</v>
      </c>
      <c r="M17" s="35"/>
    </row>
    <row r="18" spans="1:13" ht="11.25">
      <c r="A18" s="36"/>
      <c r="B18" s="37"/>
      <c r="C18" s="38"/>
      <c r="D18" s="42" t="s">
        <v>33</v>
      </c>
      <c r="E18" s="43"/>
      <c r="F18" s="44" t="s">
        <v>34</v>
      </c>
      <c r="G18" s="41">
        <f>SUM(G19:G22)</f>
        <v>0</v>
      </c>
      <c r="H18" s="41">
        <f>SUM(H19:H22)</f>
        <v>0</v>
      </c>
      <c r="I18" s="41">
        <f>SUM(I19:I22)</f>
        <v>0</v>
      </c>
      <c r="J18" s="41">
        <f t="shared" si="0"/>
        <v>0</v>
      </c>
      <c r="K18" s="41">
        <f>SUM(K19:K22)</f>
        <v>0</v>
      </c>
      <c r="L18" s="41">
        <f t="shared" si="1"/>
        <v>0</v>
      </c>
      <c r="M18" s="35"/>
    </row>
    <row r="19" spans="1:13" ht="11.25">
      <c r="A19" s="36"/>
      <c r="B19" s="37"/>
      <c r="C19" s="38"/>
      <c r="D19" s="42"/>
      <c r="E19" s="43" t="s">
        <v>22</v>
      </c>
      <c r="F19" s="44" t="s">
        <v>35</v>
      </c>
      <c r="G19" s="45"/>
      <c r="H19" s="45"/>
      <c r="I19" s="45"/>
      <c r="J19" s="45">
        <f t="shared" si="0"/>
        <v>0</v>
      </c>
      <c r="K19" s="45"/>
      <c r="L19" s="45">
        <f t="shared" si="1"/>
        <v>0</v>
      </c>
      <c r="M19" s="35"/>
    </row>
    <row r="20" spans="1:13" ht="11.25">
      <c r="A20" s="36"/>
      <c r="B20" s="37"/>
      <c r="C20" s="38"/>
      <c r="D20" s="42"/>
      <c r="E20" s="43" t="s">
        <v>25</v>
      </c>
      <c r="F20" s="44" t="s">
        <v>36</v>
      </c>
      <c r="G20" s="45"/>
      <c r="H20" s="45"/>
      <c r="I20" s="45"/>
      <c r="J20" s="45">
        <f t="shared" si="0"/>
        <v>0</v>
      </c>
      <c r="K20" s="45"/>
      <c r="L20" s="45">
        <f t="shared" si="1"/>
        <v>0</v>
      </c>
      <c r="M20" s="35"/>
    </row>
    <row r="21" spans="1:13" ht="11.25">
      <c r="A21" s="36"/>
      <c r="B21" s="37"/>
      <c r="C21" s="38"/>
      <c r="D21" s="42"/>
      <c r="E21" s="43" t="s">
        <v>29</v>
      </c>
      <c r="F21" s="44" t="s">
        <v>37</v>
      </c>
      <c r="G21" s="45"/>
      <c r="H21" s="45"/>
      <c r="I21" s="45"/>
      <c r="J21" s="45">
        <f t="shared" si="0"/>
        <v>0</v>
      </c>
      <c r="K21" s="45"/>
      <c r="L21" s="45">
        <f t="shared" si="1"/>
        <v>0</v>
      </c>
      <c r="M21" s="35"/>
    </row>
    <row r="22" spans="1:13" ht="11.25">
      <c r="A22" s="36"/>
      <c r="B22" s="37"/>
      <c r="C22" s="38"/>
      <c r="D22" s="42"/>
      <c r="E22" s="43" t="s">
        <v>33</v>
      </c>
      <c r="F22" s="44" t="s">
        <v>38</v>
      </c>
      <c r="G22" s="45"/>
      <c r="H22" s="45"/>
      <c r="I22" s="45"/>
      <c r="J22" s="45">
        <f t="shared" si="0"/>
        <v>0</v>
      </c>
      <c r="K22" s="45"/>
      <c r="L22" s="45">
        <f t="shared" si="1"/>
        <v>0</v>
      </c>
      <c r="M22" s="35"/>
    </row>
    <row r="23" spans="1:13" ht="11.25">
      <c r="A23" s="36"/>
      <c r="B23" s="37"/>
      <c r="C23" s="38"/>
      <c r="D23" s="42" t="s">
        <v>39</v>
      </c>
      <c r="E23" s="43"/>
      <c r="F23" s="44" t="s">
        <v>40</v>
      </c>
      <c r="G23" s="41"/>
      <c r="H23" s="41"/>
      <c r="I23" s="41">
        <f>SUM(I24:I26)</f>
        <v>0</v>
      </c>
      <c r="J23" s="41">
        <f t="shared" si="0"/>
        <v>0</v>
      </c>
      <c r="K23" s="41">
        <f>SUM(K24:K26)</f>
        <v>0</v>
      </c>
      <c r="L23" s="41">
        <f t="shared" si="1"/>
        <v>0</v>
      </c>
      <c r="M23" s="35"/>
    </row>
    <row r="24" spans="1:13" ht="11.25">
      <c r="A24" s="36"/>
      <c r="B24" s="37"/>
      <c r="C24" s="38"/>
      <c r="D24" s="42"/>
      <c r="E24" s="43" t="s">
        <v>22</v>
      </c>
      <c r="F24" s="44" t="s">
        <v>41</v>
      </c>
      <c r="G24" s="45"/>
      <c r="H24" s="45"/>
      <c r="I24" s="45"/>
      <c r="J24" s="45">
        <f t="shared" si="0"/>
        <v>0</v>
      </c>
      <c r="K24" s="45"/>
      <c r="L24" s="45">
        <f t="shared" si="1"/>
        <v>0</v>
      </c>
      <c r="M24" s="35"/>
    </row>
    <row r="25" spans="1:13" ht="11.25">
      <c r="A25" s="36"/>
      <c r="B25" s="37"/>
      <c r="C25" s="38"/>
      <c r="D25" s="42"/>
      <c r="E25" s="43" t="s">
        <v>25</v>
      </c>
      <c r="F25" s="44" t="s">
        <v>42</v>
      </c>
      <c r="G25" s="45"/>
      <c r="H25" s="45"/>
      <c r="I25" s="45"/>
      <c r="J25" s="45">
        <f t="shared" si="0"/>
        <v>0</v>
      </c>
      <c r="K25" s="45"/>
      <c r="L25" s="45">
        <f t="shared" si="1"/>
        <v>0</v>
      </c>
      <c r="M25" s="35"/>
    </row>
    <row r="26" spans="1:13" ht="11.25">
      <c r="A26" s="36"/>
      <c r="B26" s="37"/>
      <c r="C26" s="38"/>
      <c r="D26" s="42"/>
      <c r="E26" s="43" t="s">
        <v>29</v>
      </c>
      <c r="F26" s="44" t="s">
        <v>43</v>
      </c>
      <c r="G26" s="45"/>
      <c r="H26" s="45"/>
      <c r="I26" s="45"/>
      <c r="J26" s="45">
        <f t="shared" si="0"/>
        <v>0</v>
      </c>
      <c r="K26" s="45"/>
      <c r="L26" s="45">
        <f t="shared" si="1"/>
        <v>0</v>
      </c>
      <c r="M26" s="35"/>
    </row>
    <row r="27" spans="1:13" ht="11.25">
      <c r="A27" s="36"/>
      <c r="B27" s="37"/>
      <c r="C27" s="38"/>
      <c r="D27" s="42" t="s">
        <v>44</v>
      </c>
      <c r="E27" s="43"/>
      <c r="F27" s="44" t="s">
        <v>45</v>
      </c>
      <c r="G27" s="41"/>
      <c r="H27" s="41"/>
      <c r="I27" s="41">
        <f>SUM(I28:I29)</f>
        <v>0</v>
      </c>
      <c r="J27" s="41">
        <f t="shared" si="0"/>
        <v>0</v>
      </c>
      <c r="K27" s="41">
        <f>SUM(K28:K29)</f>
        <v>0</v>
      </c>
      <c r="L27" s="41">
        <f t="shared" si="1"/>
        <v>0</v>
      </c>
      <c r="M27" s="35"/>
    </row>
    <row r="28" spans="1:13" ht="11.25">
      <c r="A28" s="36"/>
      <c r="B28" s="37"/>
      <c r="C28" s="38"/>
      <c r="D28" s="42"/>
      <c r="E28" s="43" t="s">
        <v>22</v>
      </c>
      <c r="F28" s="44" t="s">
        <v>46</v>
      </c>
      <c r="G28" s="45"/>
      <c r="H28" s="45"/>
      <c r="I28" s="45"/>
      <c r="J28" s="45">
        <f t="shared" si="0"/>
        <v>0</v>
      </c>
      <c r="K28" s="45"/>
      <c r="L28" s="45">
        <f t="shared" si="1"/>
        <v>0</v>
      </c>
      <c r="M28" s="35"/>
    </row>
    <row r="29" spans="1:13" ht="11.25">
      <c r="A29" s="48"/>
      <c r="B29" s="49"/>
      <c r="C29" s="50"/>
      <c r="D29" s="51"/>
      <c r="E29" s="52" t="s">
        <v>25</v>
      </c>
      <c r="F29" s="53" t="s">
        <v>47</v>
      </c>
      <c r="G29" s="45"/>
      <c r="H29" s="45"/>
      <c r="I29" s="45"/>
      <c r="J29" s="45">
        <f t="shared" si="0"/>
        <v>0</v>
      </c>
      <c r="K29" s="45"/>
      <c r="L29" s="45">
        <f t="shared" si="1"/>
        <v>0</v>
      </c>
      <c r="M29" s="35"/>
    </row>
    <row r="30" spans="1:13" ht="11.25">
      <c r="A30" s="36"/>
      <c r="B30" s="37"/>
      <c r="C30" s="38"/>
      <c r="D30" s="54" t="s">
        <v>48</v>
      </c>
      <c r="E30" s="43"/>
      <c r="F30" s="44" t="s">
        <v>49</v>
      </c>
      <c r="G30" s="55">
        <f>SUM(G31:G38)</f>
        <v>215000</v>
      </c>
      <c r="H30" s="55">
        <f>SUM(H31:H38)</f>
        <v>230000</v>
      </c>
      <c r="I30" s="55">
        <f>SUM(I31:I38)</f>
        <v>227161</v>
      </c>
      <c r="J30" s="55">
        <f t="shared" si="0"/>
        <v>2839</v>
      </c>
      <c r="K30" s="55">
        <f>SUM(K31:K38)</f>
        <v>227161</v>
      </c>
      <c r="L30" s="55">
        <f t="shared" si="1"/>
        <v>0</v>
      </c>
      <c r="M30" s="35"/>
    </row>
    <row r="31" spans="1:13" ht="11.25">
      <c r="A31" s="36"/>
      <c r="B31" s="37"/>
      <c r="C31" s="38"/>
      <c r="D31" s="42"/>
      <c r="E31" s="43" t="s">
        <v>22</v>
      </c>
      <c r="F31" s="56" t="s">
        <v>50</v>
      </c>
      <c r="G31" s="45"/>
      <c r="H31" s="45"/>
      <c r="I31" s="45"/>
      <c r="J31" s="45">
        <f t="shared" si="0"/>
        <v>0</v>
      </c>
      <c r="K31" s="45"/>
      <c r="L31" s="45">
        <f t="shared" si="1"/>
        <v>0</v>
      </c>
      <c r="M31" s="35"/>
    </row>
    <row r="32" spans="1:13" ht="11.25">
      <c r="A32" s="36"/>
      <c r="B32" s="37"/>
      <c r="C32" s="38"/>
      <c r="D32" s="42"/>
      <c r="E32" s="43" t="s">
        <v>25</v>
      </c>
      <c r="F32" s="56" t="s">
        <v>51</v>
      </c>
      <c r="G32" s="45"/>
      <c r="H32" s="45"/>
      <c r="I32" s="45"/>
      <c r="J32" s="45">
        <f t="shared" si="0"/>
        <v>0</v>
      </c>
      <c r="K32" s="45"/>
      <c r="L32" s="45">
        <f t="shared" si="1"/>
        <v>0</v>
      </c>
      <c r="M32" s="35"/>
    </row>
    <row r="33" spans="1:13" ht="11.25">
      <c r="A33" s="48"/>
      <c r="B33" s="49"/>
      <c r="C33" s="50"/>
      <c r="D33" s="51"/>
      <c r="E33" s="52" t="s">
        <v>29</v>
      </c>
      <c r="F33" s="56" t="s">
        <v>52</v>
      </c>
      <c r="G33" s="45"/>
      <c r="H33" s="45"/>
      <c r="I33" s="45"/>
      <c r="J33" s="45">
        <f t="shared" si="0"/>
        <v>0</v>
      </c>
      <c r="K33" s="45"/>
      <c r="L33" s="45">
        <f t="shared" si="1"/>
        <v>0</v>
      </c>
      <c r="M33" s="35"/>
    </row>
    <row r="34" spans="1:13" ht="11.25">
      <c r="A34" s="48"/>
      <c r="B34" s="49"/>
      <c r="C34" s="50"/>
      <c r="D34" s="51"/>
      <c r="E34" s="52" t="s">
        <v>33</v>
      </c>
      <c r="F34" s="56" t="s">
        <v>53</v>
      </c>
      <c r="G34" s="45"/>
      <c r="H34" s="45"/>
      <c r="I34" s="45"/>
      <c r="J34" s="45">
        <f t="shared" si="0"/>
        <v>0</v>
      </c>
      <c r="K34" s="45"/>
      <c r="L34" s="45">
        <f t="shared" si="1"/>
        <v>0</v>
      </c>
      <c r="M34" s="35"/>
    </row>
    <row r="35" spans="1:13" ht="11.25">
      <c r="A35" s="36"/>
      <c r="B35" s="37"/>
      <c r="C35" s="38"/>
      <c r="D35" s="42"/>
      <c r="E35" s="43" t="s">
        <v>54</v>
      </c>
      <c r="F35" s="56" t="s">
        <v>55</v>
      </c>
      <c r="G35" s="45"/>
      <c r="H35" s="45"/>
      <c r="I35" s="45"/>
      <c r="J35" s="45">
        <f t="shared" si="0"/>
        <v>0</v>
      </c>
      <c r="K35" s="45"/>
      <c r="L35" s="45">
        <f t="shared" si="1"/>
        <v>0</v>
      </c>
      <c r="M35" s="35"/>
    </row>
    <row r="36" spans="1:13" ht="11.25">
      <c r="A36" s="36"/>
      <c r="B36" s="37"/>
      <c r="C36" s="38"/>
      <c r="D36" s="42"/>
      <c r="E36" s="43" t="s">
        <v>56</v>
      </c>
      <c r="F36" s="56" t="s">
        <v>57</v>
      </c>
      <c r="G36" s="45"/>
      <c r="H36" s="45"/>
      <c r="I36" s="45"/>
      <c r="J36" s="45">
        <f t="shared" si="0"/>
        <v>0</v>
      </c>
      <c r="K36" s="45"/>
      <c r="L36" s="45">
        <f t="shared" si="1"/>
        <v>0</v>
      </c>
      <c r="M36" s="35"/>
    </row>
    <row r="37" spans="1:18" ht="11.25">
      <c r="A37" s="36"/>
      <c r="B37" s="37"/>
      <c r="C37" s="38"/>
      <c r="D37" s="42"/>
      <c r="E37" s="43" t="s">
        <v>39</v>
      </c>
      <c r="F37" s="56" t="s">
        <v>58</v>
      </c>
      <c r="G37" s="45">
        <v>215000</v>
      </c>
      <c r="H37" s="45">
        <v>230000</v>
      </c>
      <c r="I37" s="45">
        <v>227161</v>
      </c>
      <c r="J37" s="45">
        <f t="shared" si="0"/>
        <v>2839</v>
      </c>
      <c r="K37" s="45">
        <v>227161</v>
      </c>
      <c r="L37" s="45">
        <f t="shared" si="1"/>
        <v>0</v>
      </c>
      <c r="M37" s="35"/>
      <c r="N37" s="46"/>
      <c r="Q37" s="28"/>
      <c r="R37" s="28"/>
    </row>
    <row r="38" spans="1:13" ht="11.25">
      <c r="A38" s="36"/>
      <c r="B38" s="37"/>
      <c r="C38" s="38"/>
      <c r="D38" s="42"/>
      <c r="E38" s="43" t="s">
        <v>59</v>
      </c>
      <c r="F38" s="56" t="s">
        <v>60</v>
      </c>
      <c r="G38" s="45"/>
      <c r="H38" s="45"/>
      <c r="I38" s="45"/>
      <c r="J38" s="45">
        <f t="shared" si="0"/>
        <v>0</v>
      </c>
      <c r="K38" s="45"/>
      <c r="L38" s="45">
        <f t="shared" si="1"/>
        <v>0</v>
      </c>
      <c r="M38" s="35"/>
    </row>
    <row r="39" spans="1:13" ht="11.25">
      <c r="A39" s="36"/>
      <c r="B39" s="37"/>
      <c r="C39" s="38"/>
      <c r="D39" s="54" t="s">
        <v>61</v>
      </c>
      <c r="E39" s="43"/>
      <c r="F39" s="44" t="s">
        <v>62</v>
      </c>
      <c r="G39" s="41">
        <f>SUM(G40)</f>
        <v>0</v>
      </c>
      <c r="H39" s="41">
        <f>SUM(H40)</f>
        <v>0</v>
      </c>
      <c r="I39" s="41">
        <f>SUM(I40)</f>
        <v>0</v>
      </c>
      <c r="J39" s="41">
        <f t="shared" si="0"/>
        <v>0</v>
      </c>
      <c r="K39" s="41">
        <f>SUM(K40)</f>
        <v>0</v>
      </c>
      <c r="L39" s="41">
        <f t="shared" si="1"/>
        <v>0</v>
      </c>
      <c r="M39" s="35"/>
    </row>
    <row r="40" spans="1:13" ht="11.25">
      <c r="A40" s="36"/>
      <c r="B40" s="37"/>
      <c r="C40" s="38"/>
      <c r="D40" s="54"/>
      <c r="E40" s="43" t="s">
        <v>22</v>
      </c>
      <c r="F40" s="44" t="s">
        <v>63</v>
      </c>
      <c r="G40" s="45"/>
      <c r="H40" s="45"/>
      <c r="I40" s="45"/>
      <c r="J40" s="45">
        <f t="shared" si="0"/>
        <v>0</v>
      </c>
      <c r="K40" s="45"/>
      <c r="L40" s="45">
        <f t="shared" si="1"/>
        <v>0</v>
      </c>
      <c r="M40" s="35"/>
    </row>
    <row r="41" spans="1:13" ht="11.25">
      <c r="A41" s="36"/>
      <c r="B41" s="37"/>
      <c r="C41" s="38"/>
      <c r="D41" s="54" t="s">
        <v>64</v>
      </c>
      <c r="E41" s="43"/>
      <c r="F41" s="56" t="s">
        <v>65</v>
      </c>
      <c r="G41" s="41">
        <f>SUM(G42)</f>
        <v>0</v>
      </c>
      <c r="H41" s="41">
        <f>SUM(H42)</f>
        <v>0</v>
      </c>
      <c r="I41" s="41">
        <f>SUM(I42)</f>
        <v>0</v>
      </c>
      <c r="J41" s="41">
        <f t="shared" si="0"/>
        <v>0</v>
      </c>
      <c r="K41" s="41">
        <f>SUM(K42)</f>
        <v>0</v>
      </c>
      <c r="L41" s="41">
        <f t="shared" si="1"/>
        <v>0</v>
      </c>
      <c r="M41" s="35"/>
    </row>
    <row r="42" spans="1:13" ht="11.25">
      <c r="A42" s="36"/>
      <c r="B42" s="37"/>
      <c r="C42" s="38"/>
      <c r="D42" s="54"/>
      <c r="E42" s="43" t="s">
        <v>22</v>
      </c>
      <c r="F42" s="56" t="s">
        <v>66</v>
      </c>
      <c r="G42" s="45"/>
      <c r="H42" s="45"/>
      <c r="I42" s="45"/>
      <c r="J42" s="45">
        <f t="shared" si="0"/>
        <v>0</v>
      </c>
      <c r="K42" s="45"/>
      <c r="L42" s="45">
        <f t="shared" si="1"/>
        <v>0</v>
      </c>
      <c r="M42" s="35"/>
    </row>
    <row r="43" spans="1:13" ht="11.25">
      <c r="A43" s="36"/>
      <c r="B43" s="37"/>
      <c r="C43" s="38"/>
      <c r="D43" s="42" t="s">
        <v>67</v>
      </c>
      <c r="E43" s="43"/>
      <c r="F43" s="44" t="s">
        <v>68</v>
      </c>
      <c r="G43" s="55">
        <f>SUM(G44:G51)</f>
        <v>0</v>
      </c>
      <c r="H43" s="55">
        <f>SUM(H44:H51)</f>
        <v>0</v>
      </c>
      <c r="I43" s="55">
        <f>SUM(I44:I51)</f>
        <v>0</v>
      </c>
      <c r="J43" s="55">
        <f t="shared" si="0"/>
        <v>0</v>
      </c>
      <c r="K43" s="55">
        <f>SUM(K44:K51)</f>
        <v>0</v>
      </c>
      <c r="L43" s="55">
        <f t="shared" si="1"/>
        <v>0</v>
      </c>
      <c r="M43" s="35"/>
    </row>
    <row r="44" spans="1:13" ht="11.25">
      <c r="A44" s="36"/>
      <c r="B44" s="37"/>
      <c r="C44" s="38"/>
      <c r="D44" s="42"/>
      <c r="E44" s="43" t="s">
        <v>22</v>
      </c>
      <c r="F44" s="56" t="s">
        <v>69</v>
      </c>
      <c r="G44" s="45"/>
      <c r="H44" s="45"/>
      <c r="I44" s="45"/>
      <c r="J44" s="45">
        <f t="shared" si="0"/>
        <v>0</v>
      </c>
      <c r="K44" s="45"/>
      <c r="L44" s="45">
        <f t="shared" si="1"/>
        <v>0</v>
      </c>
      <c r="M44" s="35"/>
    </row>
    <row r="45" spans="1:13" ht="11.25">
      <c r="A45" s="36"/>
      <c r="B45" s="37"/>
      <c r="C45" s="38"/>
      <c r="D45" s="42"/>
      <c r="E45" s="43" t="s">
        <v>25</v>
      </c>
      <c r="F45" s="56" t="s">
        <v>70</v>
      </c>
      <c r="G45" s="45"/>
      <c r="H45" s="45"/>
      <c r="I45" s="45"/>
      <c r="J45" s="45">
        <f t="shared" si="0"/>
        <v>0</v>
      </c>
      <c r="K45" s="45"/>
      <c r="L45" s="45">
        <f t="shared" si="1"/>
        <v>0</v>
      </c>
      <c r="M45" s="35"/>
    </row>
    <row r="46" spans="1:13" ht="11.25">
      <c r="A46" s="36"/>
      <c r="B46" s="37"/>
      <c r="C46" s="38"/>
      <c r="D46" s="42"/>
      <c r="E46" s="43" t="s">
        <v>29</v>
      </c>
      <c r="F46" s="56" t="s">
        <v>71</v>
      </c>
      <c r="G46" s="45"/>
      <c r="H46" s="45"/>
      <c r="I46" s="45"/>
      <c r="J46" s="45">
        <f t="shared" si="0"/>
        <v>0</v>
      </c>
      <c r="K46" s="45"/>
      <c r="L46" s="45">
        <f t="shared" si="1"/>
        <v>0</v>
      </c>
      <c r="M46" s="35"/>
    </row>
    <row r="47" spans="1:13" ht="11.25">
      <c r="A47" s="36"/>
      <c r="B47" s="37"/>
      <c r="C47" s="38"/>
      <c r="D47" s="42"/>
      <c r="E47" s="43" t="s">
        <v>33</v>
      </c>
      <c r="F47" s="56" t="s">
        <v>72</v>
      </c>
      <c r="G47" s="45"/>
      <c r="H47" s="45"/>
      <c r="I47" s="45"/>
      <c r="J47" s="45">
        <f t="shared" si="0"/>
        <v>0</v>
      </c>
      <c r="K47" s="45"/>
      <c r="L47" s="45">
        <f t="shared" si="1"/>
        <v>0</v>
      </c>
      <c r="M47" s="35"/>
    </row>
    <row r="48" spans="1:13" ht="11.25">
      <c r="A48" s="36"/>
      <c r="B48" s="37"/>
      <c r="C48" s="38"/>
      <c r="D48" s="42"/>
      <c r="E48" s="43" t="s">
        <v>54</v>
      </c>
      <c r="F48" s="56" t="s">
        <v>73</v>
      </c>
      <c r="G48" s="45"/>
      <c r="H48" s="45"/>
      <c r="I48" s="45"/>
      <c r="J48" s="45">
        <f t="shared" si="0"/>
        <v>0</v>
      </c>
      <c r="K48" s="45"/>
      <c r="L48" s="45">
        <f t="shared" si="1"/>
        <v>0</v>
      </c>
      <c r="M48" s="35"/>
    </row>
    <row r="49" spans="1:13" ht="11.25">
      <c r="A49" s="36"/>
      <c r="B49" s="37"/>
      <c r="C49" s="38"/>
      <c r="D49" s="42"/>
      <c r="E49" s="43" t="s">
        <v>56</v>
      </c>
      <c r="F49" s="56" t="s">
        <v>74</v>
      </c>
      <c r="G49" s="45"/>
      <c r="H49" s="45"/>
      <c r="I49" s="45"/>
      <c r="J49" s="45">
        <f t="shared" si="0"/>
        <v>0</v>
      </c>
      <c r="K49" s="45"/>
      <c r="L49" s="45">
        <f t="shared" si="1"/>
        <v>0</v>
      </c>
      <c r="M49" s="35"/>
    </row>
    <row r="50" spans="1:13" ht="11.25">
      <c r="A50" s="36"/>
      <c r="B50" s="37"/>
      <c r="C50" s="38"/>
      <c r="D50" s="42"/>
      <c r="E50" s="43" t="s">
        <v>39</v>
      </c>
      <c r="F50" s="56" t="s">
        <v>75</v>
      </c>
      <c r="G50" s="45"/>
      <c r="H50" s="45"/>
      <c r="I50" s="45"/>
      <c r="J50" s="45">
        <f t="shared" si="0"/>
        <v>0</v>
      </c>
      <c r="K50" s="45"/>
      <c r="L50" s="45">
        <f t="shared" si="1"/>
        <v>0</v>
      </c>
      <c r="M50" s="35"/>
    </row>
    <row r="51" spans="1:13" ht="11.25">
      <c r="A51" s="36"/>
      <c r="B51" s="37"/>
      <c r="C51" s="38"/>
      <c r="D51" s="42"/>
      <c r="E51" s="43" t="s">
        <v>59</v>
      </c>
      <c r="F51" s="56" t="s">
        <v>76</v>
      </c>
      <c r="G51" s="45"/>
      <c r="H51" s="45"/>
      <c r="I51" s="45"/>
      <c r="J51" s="45">
        <f t="shared" si="0"/>
        <v>0</v>
      </c>
      <c r="K51" s="45"/>
      <c r="L51" s="45">
        <f t="shared" si="1"/>
        <v>0</v>
      </c>
      <c r="M51" s="35"/>
    </row>
    <row r="52" spans="1:13" ht="11.25">
      <c r="A52" s="57"/>
      <c r="B52" s="58"/>
      <c r="C52" s="59"/>
      <c r="D52" s="54" t="s">
        <v>77</v>
      </c>
      <c r="E52" s="60"/>
      <c r="F52" s="56" t="s">
        <v>78</v>
      </c>
      <c r="G52" s="41">
        <f>SUM(G53:G54)</f>
        <v>0</v>
      </c>
      <c r="H52" s="41">
        <f>SUM(H53:H54)</f>
        <v>0</v>
      </c>
      <c r="I52" s="41">
        <f>SUM(I53:I54)</f>
        <v>0</v>
      </c>
      <c r="J52" s="41">
        <f t="shared" si="0"/>
        <v>0</v>
      </c>
      <c r="K52" s="41">
        <f>SUM(K53:K54)</f>
        <v>0</v>
      </c>
      <c r="L52" s="41">
        <f t="shared" si="1"/>
        <v>0</v>
      </c>
      <c r="M52" s="35"/>
    </row>
    <row r="53" spans="1:13" ht="11.25">
      <c r="A53" s="57"/>
      <c r="B53" s="58"/>
      <c r="C53" s="59"/>
      <c r="D53" s="54"/>
      <c r="E53" s="60" t="s">
        <v>22</v>
      </c>
      <c r="F53" s="56" t="s">
        <v>79</v>
      </c>
      <c r="G53" s="45"/>
      <c r="H53" s="45"/>
      <c r="I53" s="45"/>
      <c r="J53" s="45">
        <f t="shared" si="0"/>
        <v>0</v>
      </c>
      <c r="K53" s="45"/>
      <c r="L53" s="45">
        <f t="shared" si="1"/>
        <v>0</v>
      </c>
      <c r="M53" s="35"/>
    </row>
    <row r="54" spans="1:13" ht="11.25">
      <c r="A54" s="57"/>
      <c r="B54" s="58"/>
      <c r="C54" s="59"/>
      <c r="D54" s="54"/>
      <c r="E54" s="60" t="s">
        <v>59</v>
      </c>
      <c r="F54" s="56" t="s">
        <v>80</v>
      </c>
      <c r="G54" s="45"/>
      <c r="H54" s="45"/>
      <c r="I54" s="45"/>
      <c r="J54" s="45">
        <f t="shared" si="0"/>
        <v>0</v>
      </c>
      <c r="K54" s="45"/>
      <c r="L54" s="45">
        <f t="shared" si="1"/>
        <v>0</v>
      </c>
      <c r="M54" s="35"/>
    </row>
    <row r="55" spans="1:13" ht="11.25">
      <c r="A55" s="36"/>
      <c r="B55" s="37"/>
      <c r="C55" s="38"/>
      <c r="D55" s="42" t="s">
        <v>81</v>
      </c>
      <c r="E55" s="43"/>
      <c r="F55" s="44" t="s">
        <v>82</v>
      </c>
      <c r="G55" s="41">
        <f>SUM(G56:G59)</f>
        <v>74500</v>
      </c>
      <c r="H55" s="41">
        <f>SUM(H56:H59)</f>
        <v>105000</v>
      </c>
      <c r="I55" s="41">
        <f>SUM(I56:I59)</f>
        <v>103860</v>
      </c>
      <c r="J55" s="41">
        <f t="shared" si="0"/>
        <v>1140</v>
      </c>
      <c r="K55" s="41">
        <f>SUM(K56:K59)</f>
        <v>103860</v>
      </c>
      <c r="L55" s="41">
        <f t="shared" si="1"/>
        <v>0</v>
      </c>
      <c r="M55" s="35"/>
    </row>
    <row r="56" spans="1:13" ht="11.25">
      <c r="A56" s="36"/>
      <c r="B56" s="37"/>
      <c r="C56" s="38"/>
      <c r="D56" s="42"/>
      <c r="E56" s="43" t="s">
        <v>22</v>
      </c>
      <c r="F56" s="53" t="s">
        <v>83</v>
      </c>
      <c r="G56" s="45"/>
      <c r="H56" s="45"/>
      <c r="I56" s="45"/>
      <c r="J56" s="45">
        <f t="shared" si="0"/>
        <v>0</v>
      </c>
      <c r="K56" s="45"/>
      <c r="L56" s="45">
        <f t="shared" si="1"/>
        <v>0</v>
      </c>
      <c r="M56" s="35"/>
    </row>
    <row r="57" spans="1:18" ht="11.25">
      <c r="A57" s="36"/>
      <c r="B57" s="37"/>
      <c r="C57" s="38"/>
      <c r="D57" s="42"/>
      <c r="E57" s="43" t="s">
        <v>25</v>
      </c>
      <c r="F57" s="53" t="s">
        <v>84</v>
      </c>
      <c r="G57" s="45">
        <v>74500</v>
      </c>
      <c r="H57" s="45">
        <v>105000</v>
      </c>
      <c r="I57" s="45">
        <v>103860</v>
      </c>
      <c r="J57" s="45">
        <f t="shared" si="0"/>
        <v>1140</v>
      </c>
      <c r="K57" s="45">
        <v>103860</v>
      </c>
      <c r="L57" s="45">
        <f t="shared" si="1"/>
        <v>0</v>
      </c>
      <c r="M57" s="35"/>
      <c r="N57" s="46"/>
      <c r="Q57" s="28"/>
      <c r="R57" s="28"/>
    </row>
    <row r="58" spans="1:13" ht="11.25">
      <c r="A58" s="36"/>
      <c r="B58" s="37"/>
      <c r="C58" s="38"/>
      <c r="D58" s="42"/>
      <c r="E58" s="43" t="s">
        <v>29</v>
      </c>
      <c r="F58" s="53" t="s">
        <v>85</v>
      </c>
      <c r="G58" s="45"/>
      <c r="H58" s="45"/>
      <c r="I58" s="45"/>
      <c r="J58" s="45">
        <f t="shared" si="0"/>
        <v>0</v>
      </c>
      <c r="K58" s="45"/>
      <c r="L58" s="45">
        <f t="shared" si="1"/>
        <v>0</v>
      </c>
      <c r="M58" s="35"/>
    </row>
    <row r="59" spans="1:13" ht="11.25">
      <c r="A59" s="36"/>
      <c r="B59" s="37"/>
      <c r="C59" s="38"/>
      <c r="D59" s="42"/>
      <c r="E59" s="43" t="s">
        <v>33</v>
      </c>
      <c r="F59" s="53" t="s">
        <v>86</v>
      </c>
      <c r="G59" s="45"/>
      <c r="H59" s="45"/>
      <c r="I59" s="45"/>
      <c r="J59" s="45">
        <f t="shared" si="0"/>
        <v>0</v>
      </c>
      <c r="K59" s="45"/>
      <c r="L59" s="45">
        <f t="shared" si="1"/>
        <v>0</v>
      </c>
      <c r="M59" s="35"/>
    </row>
    <row r="60" spans="1:13" ht="11.25">
      <c r="A60" s="36"/>
      <c r="B60" s="37"/>
      <c r="C60" s="38"/>
      <c r="D60" s="42" t="s">
        <v>87</v>
      </c>
      <c r="E60" s="43"/>
      <c r="F60" s="44" t="s">
        <v>88</v>
      </c>
      <c r="G60" s="41">
        <f>SUM(G61:G62)</f>
        <v>0</v>
      </c>
      <c r="H60" s="41">
        <f>SUM(H61:H62)</f>
        <v>0</v>
      </c>
      <c r="I60" s="41">
        <f>SUM(I61:I62)</f>
        <v>0</v>
      </c>
      <c r="J60" s="41">
        <f t="shared" si="0"/>
        <v>0</v>
      </c>
      <c r="K60" s="41">
        <f>SUM(K61:K62)</f>
        <v>0</v>
      </c>
      <c r="L60" s="41">
        <f t="shared" si="1"/>
        <v>0</v>
      </c>
      <c r="M60" s="35"/>
    </row>
    <row r="61" spans="1:13" ht="22.5">
      <c r="A61" s="36"/>
      <c r="B61" s="37"/>
      <c r="C61" s="38"/>
      <c r="D61" s="42"/>
      <c r="E61" s="43" t="s">
        <v>22</v>
      </c>
      <c r="F61" s="47" t="s">
        <v>89</v>
      </c>
      <c r="G61" s="45"/>
      <c r="H61" s="45"/>
      <c r="I61" s="45"/>
      <c r="J61" s="45">
        <f t="shared" si="0"/>
        <v>0</v>
      </c>
      <c r="K61" s="45"/>
      <c r="L61" s="45">
        <f t="shared" si="1"/>
        <v>0</v>
      </c>
      <c r="M61" s="35"/>
    </row>
    <row r="62" spans="1:13" ht="11.25">
      <c r="A62" s="36"/>
      <c r="B62" s="37"/>
      <c r="C62" s="38"/>
      <c r="D62" s="42"/>
      <c r="E62" s="43" t="s">
        <v>25</v>
      </c>
      <c r="F62" s="53" t="s">
        <v>86</v>
      </c>
      <c r="G62" s="45"/>
      <c r="H62" s="45"/>
      <c r="I62" s="45"/>
      <c r="J62" s="45">
        <f t="shared" si="0"/>
        <v>0</v>
      </c>
      <c r="K62" s="45"/>
      <c r="L62" s="45">
        <f t="shared" si="1"/>
        <v>0</v>
      </c>
      <c r="M62" s="35"/>
    </row>
    <row r="63" spans="1:13" ht="11.25">
      <c r="A63" s="36"/>
      <c r="B63" s="37"/>
      <c r="C63" s="38"/>
      <c r="D63" s="42" t="s">
        <v>90</v>
      </c>
      <c r="E63" s="43"/>
      <c r="F63" s="44" t="s">
        <v>91</v>
      </c>
      <c r="G63" s="45"/>
      <c r="H63" s="45"/>
      <c r="I63" s="45"/>
      <c r="J63" s="45">
        <f t="shared" si="0"/>
        <v>0</v>
      </c>
      <c r="K63" s="45"/>
      <c r="L63" s="45">
        <f t="shared" si="1"/>
        <v>0</v>
      </c>
      <c r="M63" s="35"/>
    </row>
    <row r="64" spans="1:13" ht="11.25">
      <c r="A64" s="36"/>
      <c r="B64" s="37"/>
      <c r="C64" s="38"/>
      <c r="D64" s="42" t="s">
        <v>92</v>
      </c>
      <c r="E64" s="43"/>
      <c r="F64" s="47" t="s">
        <v>93</v>
      </c>
      <c r="G64" s="45"/>
      <c r="H64" s="45"/>
      <c r="I64" s="45"/>
      <c r="J64" s="45">
        <f t="shared" si="0"/>
        <v>0</v>
      </c>
      <c r="K64" s="45"/>
      <c r="L64" s="45">
        <f t="shared" si="1"/>
        <v>0</v>
      </c>
      <c r="M64" s="35"/>
    </row>
    <row r="65" spans="1:13" ht="11.25">
      <c r="A65" s="57"/>
      <c r="B65" s="58"/>
      <c r="C65" s="59"/>
      <c r="D65" s="54" t="s">
        <v>94</v>
      </c>
      <c r="E65" s="60"/>
      <c r="F65" s="56" t="s">
        <v>95</v>
      </c>
      <c r="G65" s="41">
        <f>SUM(G66:G69)</f>
        <v>28000</v>
      </c>
      <c r="H65" s="41">
        <f>SUM(H66:H69)</f>
        <v>28000</v>
      </c>
      <c r="I65" s="41">
        <f>SUM(I66:I69)</f>
        <v>12468</v>
      </c>
      <c r="J65" s="41">
        <f t="shared" si="0"/>
        <v>15532</v>
      </c>
      <c r="K65" s="41">
        <f>SUM(K66:K69)</f>
        <v>12468</v>
      </c>
      <c r="L65" s="41">
        <f t="shared" si="1"/>
        <v>0</v>
      </c>
      <c r="M65" s="35"/>
    </row>
    <row r="66" spans="1:13" ht="22.5">
      <c r="A66" s="57"/>
      <c r="B66" s="58"/>
      <c r="C66" s="59"/>
      <c r="D66" s="54"/>
      <c r="E66" s="60" t="s">
        <v>22</v>
      </c>
      <c r="F66" s="61" t="s">
        <v>96</v>
      </c>
      <c r="G66" s="45"/>
      <c r="H66" s="45"/>
      <c r="I66" s="45"/>
      <c r="J66" s="45">
        <f t="shared" si="0"/>
        <v>0</v>
      </c>
      <c r="K66" s="45"/>
      <c r="L66" s="45">
        <f t="shared" si="1"/>
        <v>0</v>
      </c>
      <c r="M66" s="35"/>
    </row>
    <row r="67" spans="1:18" ht="22.5">
      <c r="A67" s="57"/>
      <c r="B67" s="58"/>
      <c r="C67" s="59"/>
      <c r="D67" s="54"/>
      <c r="E67" s="60" t="s">
        <v>25</v>
      </c>
      <c r="F67" s="61" t="s">
        <v>97</v>
      </c>
      <c r="G67" s="45">
        <v>28000</v>
      </c>
      <c r="H67" s="45">
        <v>28000</v>
      </c>
      <c r="I67" s="45">
        <v>12468</v>
      </c>
      <c r="J67" s="45">
        <f t="shared" si="0"/>
        <v>15532</v>
      </c>
      <c r="K67" s="45">
        <v>12468</v>
      </c>
      <c r="L67" s="45">
        <f t="shared" si="1"/>
        <v>0</v>
      </c>
      <c r="M67" s="35"/>
      <c r="N67" s="46"/>
      <c r="Q67" s="28"/>
      <c r="R67" s="28"/>
    </row>
    <row r="68" spans="1:13" ht="11.25">
      <c r="A68" s="57"/>
      <c r="B68" s="58"/>
      <c r="C68" s="59"/>
      <c r="D68" s="54"/>
      <c r="E68" s="60" t="s">
        <v>29</v>
      </c>
      <c r="F68" s="56" t="s">
        <v>98</v>
      </c>
      <c r="G68" s="45"/>
      <c r="H68" s="45"/>
      <c r="I68" s="45"/>
      <c r="J68" s="45">
        <f t="shared" si="0"/>
        <v>0</v>
      </c>
      <c r="K68" s="45"/>
      <c r="L68" s="45">
        <f t="shared" si="1"/>
        <v>0</v>
      </c>
      <c r="M68" s="35"/>
    </row>
    <row r="69" spans="1:13" ht="11.25">
      <c r="A69" s="57"/>
      <c r="B69" s="58"/>
      <c r="C69" s="59"/>
      <c r="D69" s="54"/>
      <c r="E69" s="60" t="s">
        <v>33</v>
      </c>
      <c r="F69" s="56" t="s">
        <v>99</v>
      </c>
      <c r="G69" s="45"/>
      <c r="H69" s="45"/>
      <c r="I69" s="45"/>
      <c r="J69" s="45">
        <f t="shared" si="0"/>
        <v>0</v>
      </c>
      <c r="K69" s="45"/>
      <c r="L69" s="45">
        <f t="shared" si="1"/>
        <v>0</v>
      </c>
      <c r="M69" s="35"/>
    </row>
    <row r="70" spans="1:13" ht="11.25">
      <c r="A70" s="36"/>
      <c r="B70" s="37"/>
      <c r="C70" s="38"/>
      <c r="D70" s="42" t="s">
        <v>100</v>
      </c>
      <c r="E70" s="43"/>
      <c r="F70" s="44" t="s">
        <v>101</v>
      </c>
      <c r="G70" s="41">
        <f>SUM(G71:G72)</f>
        <v>8500</v>
      </c>
      <c r="H70" s="41">
        <f>SUM(H71:H72)</f>
        <v>15000</v>
      </c>
      <c r="I70" s="41">
        <f>SUM(I71:I72)</f>
        <v>13625</v>
      </c>
      <c r="J70" s="41">
        <f t="shared" si="0"/>
        <v>1375</v>
      </c>
      <c r="K70" s="41">
        <f>SUM(K71:K72)</f>
        <v>13625</v>
      </c>
      <c r="L70" s="41">
        <f t="shared" si="1"/>
        <v>0</v>
      </c>
      <c r="M70" s="35"/>
    </row>
    <row r="71" spans="1:13" ht="11.25">
      <c r="A71" s="57"/>
      <c r="B71" s="58"/>
      <c r="C71" s="59"/>
      <c r="D71" s="54"/>
      <c r="E71" s="60" t="s">
        <v>22</v>
      </c>
      <c r="F71" s="56" t="s">
        <v>102</v>
      </c>
      <c r="G71" s="45"/>
      <c r="H71" s="45"/>
      <c r="I71" s="45"/>
      <c r="J71" s="45">
        <f t="shared" si="0"/>
        <v>0</v>
      </c>
      <c r="K71" s="45"/>
      <c r="L71" s="45">
        <f t="shared" si="1"/>
        <v>0</v>
      </c>
      <c r="M71" s="35"/>
    </row>
    <row r="72" spans="1:18" ht="11.25">
      <c r="A72" s="57"/>
      <c r="B72" s="58"/>
      <c r="C72" s="59"/>
      <c r="D72" s="54"/>
      <c r="E72" s="60" t="s">
        <v>25</v>
      </c>
      <c r="F72" s="56" t="s">
        <v>103</v>
      </c>
      <c r="G72" s="45">
        <v>8500</v>
      </c>
      <c r="H72" s="45">
        <v>15000</v>
      </c>
      <c r="I72" s="45">
        <v>13625</v>
      </c>
      <c r="J72" s="45">
        <f aca="true" t="shared" si="2" ref="J72:J109">+H72-I72</f>
        <v>1375</v>
      </c>
      <c r="K72" s="45">
        <v>13625</v>
      </c>
      <c r="L72" s="45">
        <f aca="true" t="shared" si="3" ref="L72:L135">+I72-K72</f>
        <v>0</v>
      </c>
      <c r="M72" s="35"/>
      <c r="N72" s="46"/>
      <c r="Q72" s="28"/>
      <c r="R72" s="28"/>
    </row>
    <row r="73" spans="1:13" ht="11.25">
      <c r="A73" s="36"/>
      <c r="B73" s="37"/>
      <c r="C73" s="38"/>
      <c r="D73" s="42" t="s">
        <v>104</v>
      </c>
      <c r="E73" s="60"/>
      <c r="F73" s="56" t="s">
        <v>105</v>
      </c>
      <c r="G73" s="45"/>
      <c r="H73" s="45"/>
      <c r="I73" s="45"/>
      <c r="J73" s="45">
        <f t="shared" si="2"/>
        <v>0</v>
      </c>
      <c r="K73" s="45"/>
      <c r="L73" s="45">
        <f t="shared" si="3"/>
        <v>0</v>
      </c>
      <c r="M73" s="35"/>
    </row>
    <row r="74" spans="1:13" ht="11.25">
      <c r="A74" s="36"/>
      <c r="B74" s="37"/>
      <c r="C74" s="38"/>
      <c r="D74" s="42" t="s">
        <v>106</v>
      </c>
      <c r="E74" s="43"/>
      <c r="F74" s="44" t="s">
        <v>107</v>
      </c>
      <c r="G74" s="45"/>
      <c r="H74" s="45"/>
      <c r="I74" s="45"/>
      <c r="J74" s="45">
        <f t="shared" si="2"/>
        <v>0</v>
      </c>
      <c r="K74" s="45"/>
      <c r="L74" s="45">
        <f t="shared" si="3"/>
        <v>0</v>
      </c>
      <c r="M74" s="35"/>
    </row>
    <row r="75" spans="1:13" ht="11.25">
      <c r="A75" s="36"/>
      <c r="B75" s="37"/>
      <c r="C75" s="38"/>
      <c r="D75" s="42" t="s">
        <v>108</v>
      </c>
      <c r="E75" s="43"/>
      <c r="F75" s="44" t="s">
        <v>109</v>
      </c>
      <c r="G75" s="45"/>
      <c r="H75" s="45"/>
      <c r="I75" s="45"/>
      <c r="J75" s="45">
        <f t="shared" si="2"/>
        <v>0</v>
      </c>
      <c r="K75" s="45"/>
      <c r="L75" s="45">
        <f t="shared" si="3"/>
        <v>0</v>
      </c>
      <c r="M75" s="35"/>
    </row>
    <row r="76" spans="1:13" ht="11.25">
      <c r="A76" s="36"/>
      <c r="B76" s="37"/>
      <c r="C76" s="38"/>
      <c r="D76" s="42" t="s">
        <v>110</v>
      </c>
      <c r="E76" s="43"/>
      <c r="F76" s="44" t="s">
        <v>111</v>
      </c>
      <c r="G76" s="45"/>
      <c r="H76" s="45"/>
      <c r="I76" s="45"/>
      <c r="J76" s="45">
        <f t="shared" si="2"/>
        <v>0</v>
      </c>
      <c r="K76" s="45"/>
      <c r="L76" s="45">
        <f t="shared" si="3"/>
        <v>0</v>
      </c>
      <c r="M76" s="35"/>
    </row>
    <row r="77" spans="1:13" ht="11.25">
      <c r="A77" s="36"/>
      <c r="B77" s="37"/>
      <c r="C77" s="38"/>
      <c r="D77" s="42" t="s">
        <v>112</v>
      </c>
      <c r="E77" s="43"/>
      <c r="F77" s="44" t="s">
        <v>113</v>
      </c>
      <c r="G77" s="41">
        <f>+G78</f>
        <v>980000</v>
      </c>
      <c r="H77" s="41">
        <f>+H78</f>
        <v>1040500</v>
      </c>
      <c r="I77" s="41">
        <f>+I78</f>
        <v>1007031</v>
      </c>
      <c r="J77" s="41">
        <f t="shared" si="2"/>
        <v>33469</v>
      </c>
      <c r="K77" s="41">
        <f>+K78</f>
        <v>1007031</v>
      </c>
      <c r="L77" s="41">
        <f t="shared" si="3"/>
        <v>0</v>
      </c>
      <c r="M77" s="35"/>
    </row>
    <row r="78" spans="1:18" ht="11.25">
      <c r="A78" s="36"/>
      <c r="B78" s="37"/>
      <c r="C78" s="38"/>
      <c r="D78" s="42"/>
      <c r="E78" s="62" t="s">
        <v>22</v>
      </c>
      <c r="F78" s="56" t="s">
        <v>114</v>
      </c>
      <c r="G78" s="45">
        <v>980000</v>
      </c>
      <c r="H78" s="45">
        <v>1040500</v>
      </c>
      <c r="I78" s="45">
        <v>1007031</v>
      </c>
      <c r="J78" s="45">
        <f t="shared" si="2"/>
        <v>33469</v>
      </c>
      <c r="K78" s="45">
        <v>1007031</v>
      </c>
      <c r="L78" s="45">
        <f t="shared" si="3"/>
        <v>0</v>
      </c>
      <c r="M78" s="35"/>
      <c r="N78" s="46"/>
      <c r="Q78" s="28"/>
      <c r="R78" s="28"/>
    </row>
    <row r="79" spans="1:18" ht="11.25">
      <c r="A79" s="36"/>
      <c r="B79" s="37"/>
      <c r="C79" s="38"/>
      <c r="D79" s="42" t="s">
        <v>59</v>
      </c>
      <c r="E79" s="60"/>
      <c r="F79" s="44" t="s">
        <v>115</v>
      </c>
      <c r="G79" s="45">
        <v>305000</v>
      </c>
      <c r="H79" s="45">
        <v>321500</v>
      </c>
      <c r="I79" s="45">
        <v>237096</v>
      </c>
      <c r="J79" s="45">
        <f t="shared" si="2"/>
        <v>84404</v>
      </c>
      <c r="K79" s="45">
        <v>237096</v>
      </c>
      <c r="L79" s="45">
        <f t="shared" si="3"/>
        <v>0</v>
      </c>
      <c r="M79" s="35"/>
      <c r="N79" s="46"/>
      <c r="Q79" s="28"/>
      <c r="R79" s="28"/>
    </row>
    <row r="80" spans="1:13" ht="11.25">
      <c r="A80" s="36" t="s">
        <v>18</v>
      </c>
      <c r="B80" s="37" t="s">
        <v>20</v>
      </c>
      <c r="C80" s="38" t="s">
        <v>25</v>
      </c>
      <c r="D80" s="37"/>
      <c r="E80" s="39"/>
      <c r="F80" s="40" t="s">
        <v>116</v>
      </c>
      <c r="G80" s="63">
        <f>SUM(G81:G82)</f>
        <v>64000</v>
      </c>
      <c r="H80" s="63">
        <f>SUM(H81:H82)</f>
        <v>75000</v>
      </c>
      <c r="I80" s="63">
        <f>SUM(I81:I82)</f>
        <v>72389</v>
      </c>
      <c r="J80" s="63">
        <f t="shared" si="2"/>
        <v>2611</v>
      </c>
      <c r="K80" s="63">
        <f>SUM(K81:K82)</f>
        <v>72389</v>
      </c>
      <c r="L80" s="63">
        <f t="shared" si="3"/>
        <v>0</v>
      </c>
      <c r="M80" s="35"/>
    </row>
    <row r="81" spans="1:13" ht="11.25">
      <c r="A81" s="36"/>
      <c r="B81" s="37"/>
      <c r="C81" s="38"/>
      <c r="D81" s="42" t="s">
        <v>22</v>
      </c>
      <c r="E81" s="43"/>
      <c r="F81" s="44" t="s">
        <v>117</v>
      </c>
      <c r="G81" s="45"/>
      <c r="H81" s="45"/>
      <c r="I81" s="45"/>
      <c r="J81" s="45">
        <f t="shared" si="2"/>
        <v>0</v>
      </c>
      <c r="K81" s="45"/>
      <c r="L81" s="45">
        <f t="shared" si="3"/>
        <v>0</v>
      </c>
      <c r="M81" s="35"/>
    </row>
    <row r="82" spans="1:18" ht="11.25">
      <c r="A82" s="36"/>
      <c r="B82" s="37"/>
      <c r="C82" s="38"/>
      <c r="D82" s="42" t="s">
        <v>25</v>
      </c>
      <c r="E82" s="43"/>
      <c r="F82" s="44" t="s">
        <v>118</v>
      </c>
      <c r="G82" s="45">
        <v>64000</v>
      </c>
      <c r="H82" s="45">
        <v>75000</v>
      </c>
      <c r="I82" s="45">
        <v>72389</v>
      </c>
      <c r="J82" s="45">
        <f t="shared" si="2"/>
        <v>2611</v>
      </c>
      <c r="K82" s="45">
        <v>72389</v>
      </c>
      <c r="L82" s="45">
        <f t="shared" si="3"/>
        <v>0</v>
      </c>
      <c r="M82" s="35"/>
      <c r="N82" s="46"/>
      <c r="Q82" s="28"/>
      <c r="R82" s="28"/>
    </row>
    <row r="83" spans="1:15" s="67" customFormat="1" ht="11.25">
      <c r="A83" s="57" t="s">
        <v>18</v>
      </c>
      <c r="B83" s="58" t="s">
        <v>20</v>
      </c>
      <c r="C83" s="59" t="s">
        <v>29</v>
      </c>
      <c r="D83" s="58"/>
      <c r="E83" s="64"/>
      <c r="F83" s="65" t="s">
        <v>119</v>
      </c>
      <c r="G83" s="66">
        <f>SUM(G84+G87+G91)</f>
        <v>0</v>
      </c>
      <c r="H83" s="66">
        <f>SUM(H84+H87+H91)</f>
        <v>361000</v>
      </c>
      <c r="I83" s="66">
        <f>SUM(I84+I87+I91)</f>
        <v>360584</v>
      </c>
      <c r="J83" s="66">
        <f t="shared" si="2"/>
        <v>416</v>
      </c>
      <c r="K83" s="66">
        <f>SUM(K84+K87+K91)</f>
        <v>360584</v>
      </c>
      <c r="L83" s="66">
        <f t="shared" si="3"/>
        <v>0</v>
      </c>
      <c r="M83" s="35"/>
      <c r="N83" s="5"/>
      <c r="O83" s="5"/>
    </row>
    <row r="84" spans="1:13" ht="11.25">
      <c r="A84" s="36"/>
      <c r="B84" s="37"/>
      <c r="C84" s="38"/>
      <c r="D84" s="42" t="s">
        <v>22</v>
      </c>
      <c r="E84" s="43"/>
      <c r="F84" s="44" t="s">
        <v>120</v>
      </c>
      <c r="G84" s="55">
        <f>SUM(G85:G86)</f>
        <v>0</v>
      </c>
      <c r="H84" s="55">
        <f>SUM(H85:H86)</f>
        <v>0</v>
      </c>
      <c r="I84" s="55">
        <f>SUM(I85:I86)</f>
        <v>0</v>
      </c>
      <c r="J84" s="55">
        <f t="shared" si="2"/>
        <v>0</v>
      </c>
      <c r="K84" s="55">
        <f>SUM(K85:K86)</f>
        <v>0</v>
      </c>
      <c r="L84" s="55">
        <f t="shared" si="3"/>
        <v>0</v>
      </c>
      <c r="M84" s="35"/>
    </row>
    <row r="85" spans="1:13" ht="22.5">
      <c r="A85" s="36"/>
      <c r="B85" s="37"/>
      <c r="C85" s="38"/>
      <c r="D85" s="42"/>
      <c r="E85" s="43" t="s">
        <v>22</v>
      </c>
      <c r="F85" s="47" t="s">
        <v>121</v>
      </c>
      <c r="G85" s="45"/>
      <c r="H85" s="45"/>
      <c r="I85" s="45"/>
      <c r="J85" s="45">
        <f t="shared" si="2"/>
        <v>0</v>
      </c>
      <c r="K85" s="45"/>
      <c r="L85" s="45">
        <f t="shared" si="3"/>
        <v>0</v>
      </c>
      <c r="M85" s="35"/>
    </row>
    <row r="86" spans="1:13" ht="11.25">
      <c r="A86" s="36"/>
      <c r="B86" s="37"/>
      <c r="C86" s="38"/>
      <c r="D86" s="42"/>
      <c r="E86" s="43" t="s">
        <v>25</v>
      </c>
      <c r="F86" s="44" t="s">
        <v>122</v>
      </c>
      <c r="G86" s="45"/>
      <c r="H86" s="45"/>
      <c r="I86" s="45"/>
      <c r="J86" s="45">
        <f t="shared" si="2"/>
        <v>0</v>
      </c>
      <c r="K86" s="45"/>
      <c r="L86" s="45">
        <f t="shared" si="3"/>
        <v>0</v>
      </c>
      <c r="M86" s="35"/>
    </row>
    <row r="87" spans="1:13" ht="11.25">
      <c r="A87" s="36"/>
      <c r="B87" s="37"/>
      <c r="C87" s="38"/>
      <c r="D87" s="42" t="s">
        <v>25</v>
      </c>
      <c r="E87" s="43"/>
      <c r="F87" s="44" t="s">
        <v>123</v>
      </c>
      <c r="G87" s="41">
        <f>SUM(G88:G90)</f>
        <v>0</v>
      </c>
      <c r="H87" s="41">
        <f>SUM(H88:H90)</f>
        <v>351000</v>
      </c>
      <c r="I87" s="41">
        <f>SUM(I88:I90)</f>
        <v>350792</v>
      </c>
      <c r="J87" s="41">
        <f t="shared" si="2"/>
        <v>208</v>
      </c>
      <c r="K87" s="41">
        <f>SUM(K88:K90)</f>
        <v>350792</v>
      </c>
      <c r="L87" s="41">
        <f t="shared" si="3"/>
        <v>0</v>
      </c>
      <c r="M87" s="35"/>
    </row>
    <row r="88" spans="1:13" ht="22.5">
      <c r="A88" s="36"/>
      <c r="B88" s="37"/>
      <c r="C88" s="38"/>
      <c r="D88" s="42"/>
      <c r="E88" s="43" t="s">
        <v>22</v>
      </c>
      <c r="F88" s="47" t="s">
        <v>121</v>
      </c>
      <c r="G88" s="45"/>
      <c r="H88" s="45"/>
      <c r="I88" s="45"/>
      <c r="J88" s="45">
        <f t="shared" si="2"/>
        <v>0</v>
      </c>
      <c r="K88" s="45"/>
      <c r="L88" s="45">
        <f t="shared" si="3"/>
        <v>0</v>
      </c>
      <c r="M88" s="35"/>
    </row>
    <row r="89" spans="1:13" ht="11.25">
      <c r="A89" s="36"/>
      <c r="B89" s="37"/>
      <c r="C89" s="38"/>
      <c r="D89" s="42"/>
      <c r="E89" s="43" t="s">
        <v>25</v>
      </c>
      <c r="F89" s="44" t="s">
        <v>124</v>
      </c>
      <c r="G89" s="45"/>
      <c r="H89" s="45"/>
      <c r="I89" s="45"/>
      <c r="J89" s="45">
        <f t="shared" si="2"/>
        <v>0</v>
      </c>
      <c r="K89" s="45"/>
      <c r="L89" s="45">
        <f t="shared" si="3"/>
        <v>0</v>
      </c>
      <c r="M89" s="35"/>
    </row>
    <row r="90" spans="1:18" ht="22.5">
      <c r="A90" s="36"/>
      <c r="B90" s="37"/>
      <c r="C90" s="38"/>
      <c r="D90" s="42"/>
      <c r="E90" s="43" t="s">
        <v>29</v>
      </c>
      <c r="F90" s="47" t="s">
        <v>125</v>
      </c>
      <c r="G90" s="45"/>
      <c r="H90" s="45">
        <v>351000</v>
      </c>
      <c r="I90" s="45">
        <v>350792</v>
      </c>
      <c r="J90" s="45">
        <f t="shared" si="2"/>
        <v>208</v>
      </c>
      <c r="K90" s="45">
        <v>350792</v>
      </c>
      <c r="L90" s="45">
        <f t="shared" si="3"/>
        <v>0</v>
      </c>
      <c r="M90" s="35"/>
      <c r="N90" s="46"/>
      <c r="Q90" s="28"/>
      <c r="R90" s="28"/>
    </row>
    <row r="91" spans="1:13" ht="11.25">
      <c r="A91" s="36"/>
      <c r="B91" s="37"/>
      <c r="C91" s="38"/>
      <c r="D91" s="42" t="s">
        <v>29</v>
      </c>
      <c r="E91" s="43"/>
      <c r="F91" s="44" t="s">
        <v>126</v>
      </c>
      <c r="G91" s="41">
        <f>SUM(G92:G96)</f>
        <v>0</v>
      </c>
      <c r="H91" s="41">
        <f>SUM(H92:H96)</f>
        <v>10000</v>
      </c>
      <c r="I91" s="41">
        <f>SUM(I92:I96)</f>
        <v>9792</v>
      </c>
      <c r="J91" s="41">
        <f t="shared" si="2"/>
        <v>208</v>
      </c>
      <c r="K91" s="41">
        <f>SUM(K92:K96)</f>
        <v>9792</v>
      </c>
      <c r="L91" s="41">
        <f t="shared" si="3"/>
        <v>0</v>
      </c>
      <c r="M91" s="35"/>
    </row>
    <row r="92" spans="1:13" ht="22.5">
      <c r="A92" s="36"/>
      <c r="B92" s="37"/>
      <c r="C92" s="38"/>
      <c r="D92" s="42"/>
      <c r="E92" s="43" t="s">
        <v>22</v>
      </c>
      <c r="F92" s="61" t="s">
        <v>121</v>
      </c>
      <c r="G92" s="45"/>
      <c r="H92" s="45"/>
      <c r="I92" s="45"/>
      <c r="J92" s="45">
        <f t="shared" si="2"/>
        <v>0</v>
      </c>
      <c r="K92" s="45"/>
      <c r="L92" s="45">
        <f t="shared" si="3"/>
        <v>0</v>
      </c>
      <c r="M92" s="35"/>
    </row>
    <row r="93" spans="1:13" ht="22.5">
      <c r="A93" s="57"/>
      <c r="B93" s="58"/>
      <c r="C93" s="59"/>
      <c r="D93" s="54"/>
      <c r="E93" s="60" t="s">
        <v>25</v>
      </c>
      <c r="F93" s="61" t="s">
        <v>127</v>
      </c>
      <c r="G93" s="45"/>
      <c r="H93" s="45"/>
      <c r="I93" s="45"/>
      <c r="J93" s="45">
        <f t="shared" si="2"/>
        <v>0</v>
      </c>
      <c r="K93" s="45"/>
      <c r="L93" s="45">
        <f t="shared" si="3"/>
        <v>0</v>
      </c>
      <c r="M93" s="35"/>
    </row>
    <row r="94" spans="1:13" ht="11.25">
      <c r="A94" s="57"/>
      <c r="B94" s="58"/>
      <c r="C94" s="59"/>
      <c r="D94" s="54"/>
      <c r="E94" s="60" t="s">
        <v>29</v>
      </c>
      <c r="F94" s="56" t="s">
        <v>128</v>
      </c>
      <c r="G94" s="45"/>
      <c r="H94" s="45"/>
      <c r="I94" s="45"/>
      <c r="J94" s="45">
        <f t="shared" si="2"/>
        <v>0</v>
      </c>
      <c r="K94" s="45"/>
      <c r="L94" s="45">
        <f t="shared" si="3"/>
        <v>0</v>
      </c>
      <c r="M94" s="35"/>
    </row>
    <row r="95" spans="1:13" ht="11.25">
      <c r="A95" s="57"/>
      <c r="B95" s="58"/>
      <c r="C95" s="59"/>
      <c r="D95" s="54"/>
      <c r="E95" s="60" t="s">
        <v>33</v>
      </c>
      <c r="F95" s="56" t="s">
        <v>129</v>
      </c>
      <c r="G95" s="45"/>
      <c r="H95" s="45"/>
      <c r="I95" s="45"/>
      <c r="J95" s="45">
        <f t="shared" si="2"/>
        <v>0</v>
      </c>
      <c r="K95" s="45"/>
      <c r="L95" s="45">
        <f t="shared" si="3"/>
        <v>0</v>
      </c>
      <c r="M95" s="35"/>
    </row>
    <row r="96" spans="1:13" ht="22.5">
      <c r="A96" s="57"/>
      <c r="B96" s="58"/>
      <c r="C96" s="59"/>
      <c r="D96" s="54"/>
      <c r="E96" s="60" t="s">
        <v>54</v>
      </c>
      <c r="F96" s="61" t="s">
        <v>130</v>
      </c>
      <c r="G96" s="45"/>
      <c r="H96" s="45">
        <v>10000</v>
      </c>
      <c r="I96" s="45">
        <v>9792</v>
      </c>
      <c r="J96" s="45">
        <f t="shared" si="2"/>
        <v>208</v>
      </c>
      <c r="K96" s="45">
        <v>9792</v>
      </c>
      <c r="L96" s="45">
        <f t="shared" si="3"/>
        <v>0</v>
      </c>
      <c r="M96" s="35"/>
    </row>
    <row r="97" spans="1:13" ht="11.25">
      <c r="A97" s="36" t="s">
        <v>18</v>
      </c>
      <c r="B97" s="37" t="s">
        <v>20</v>
      </c>
      <c r="C97" s="38" t="s">
        <v>33</v>
      </c>
      <c r="D97" s="37"/>
      <c r="E97" s="39"/>
      <c r="F97" s="40" t="s">
        <v>131</v>
      </c>
      <c r="G97" s="63">
        <f>SUM(G98:G104)</f>
        <v>60000</v>
      </c>
      <c r="H97" s="63">
        <f>SUM(H98:H104)</f>
        <v>85000</v>
      </c>
      <c r="I97" s="63">
        <f>SUM(I98:I104)</f>
        <v>81743</v>
      </c>
      <c r="J97" s="63">
        <f t="shared" si="2"/>
        <v>3257</v>
      </c>
      <c r="K97" s="63">
        <f>SUM(K98:K104)</f>
        <v>81743</v>
      </c>
      <c r="L97" s="63">
        <f t="shared" si="3"/>
        <v>0</v>
      </c>
      <c r="M97" s="35"/>
    </row>
    <row r="98" spans="1:13" ht="11.25">
      <c r="A98" s="36"/>
      <c r="B98" s="37"/>
      <c r="C98" s="38"/>
      <c r="D98" s="42" t="s">
        <v>22</v>
      </c>
      <c r="E98" s="39"/>
      <c r="F98" s="44" t="s">
        <v>132</v>
      </c>
      <c r="G98" s="45"/>
      <c r="H98" s="45"/>
      <c r="I98" s="45"/>
      <c r="J98" s="45">
        <f t="shared" si="2"/>
        <v>0</v>
      </c>
      <c r="K98" s="45"/>
      <c r="L98" s="45">
        <f t="shared" si="3"/>
        <v>0</v>
      </c>
      <c r="M98" s="35"/>
    </row>
    <row r="99" spans="1:13" ht="11.25">
      <c r="A99" s="36"/>
      <c r="B99" s="37"/>
      <c r="C99" s="38"/>
      <c r="D99" s="42" t="s">
        <v>25</v>
      </c>
      <c r="E99" s="39"/>
      <c r="F99" s="44" t="s">
        <v>133</v>
      </c>
      <c r="G99" s="45"/>
      <c r="H99" s="45"/>
      <c r="I99" s="45"/>
      <c r="J99" s="45">
        <f t="shared" si="2"/>
        <v>0</v>
      </c>
      <c r="K99" s="45"/>
      <c r="L99" s="45">
        <f t="shared" si="3"/>
        <v>0</v>
      </c>
      <c r="M99" s="35"/>
    </row>
    <row r="100" spans="1:13" ht="11.25">
      <c r="A100" s="36"/>
      <c r="B100" s="37"/>
      <c r="C100" s="38"/>
      <c r="D100" s="42" t="s">
        <v>29</v>
      </c>
      <c r="E100" s="39"/>
      <c r="F100" s="44" t="s">
        <v>134</v>
      </c>
      <c r="G100" s="45"/>
      <c r="H100" s="45"/>
      <c r="I100" s="45"/>
      <c r="J100" s="45">
        <f t="shared" si="2"/>
        <v>0</v>
      </c>
      <c r="K100" s="45"/>
      <c r="L100" s="45">
        <f t="shared" si="3"/>
        <v>0</v>
      </c>
      <c r="M100" s="35"/>
    </row>
    <row r="101" spans="1:13" ht="11.25">
      <c r="A101" s="36"/>
      <c r="B101" s="37"/>
      <c r="C101" s="38"/>
      <c r="D101" s="42" t="s">
        <v>33</v>
      </c>
      <c r="E101" s="39"/>
      <c r="F101" s="44" t="s">
        <v>135</v>
      </c>
      <c r="G101" s="45"/>
      <c r="H101" s="45"/>
      <c r="I101" s="45"/>
      <c r="J101" s="45">
        <f t="shared" si="2"/>
        <v>0</v>
      </c>
      <c r="K101" s="45"/>
      <c r="L101" s="45">
        <f t="shared" si="3"/>
        <v>0</v>
      </c>
      <c r="M101" s="35"/>
    </row>
    <row r="102" spans="1:18" ht="11.25">
      <c r="A102" s="36"/>
      <c r="B102" s="37"/>
      <c r="C102" s="38"/>
      <c r="D102" s="42" t="s">
        <v>54</v>
      </c>
      <c r="E102" s="43"/>
      <c r="F102" s="44" t="s">
        <v>136</v>
      </c>
      <c r="G102" s="45">
        <v>60000</v>
      </c>
      <c r="H102" s="45">
        <v>85000</v>
      </c>
      <c r="I102" s="45">
        <v>81743</v>
      </c>
      <c r="J102" s="45">
        <f t="shared" si="2"/>
        <v>3257</v>
      </c>
      <c r="K102" s="45">
        <v>81743</v>
      </c>
      <c r="L102" s="45">
        <f t="shared" si="3"/>
        <v>0</v>
      </c>
      <c r="M102" s="35"/>
      <c r="N102" s="46"/>
      <c r="Q102" s="28"/>
      <c r="R102" s="28"/>
    </row>
    <row r="103" spans="1:13" ht="11.25">
      <c r="A103" s="36"/>
      <c r="B103" s="37"/>
      <c r="C103" s="38"/>
      <c r="D103" s="42" t="s">
        <v>56</v>
      </c>
      <c r="E103" s="43"/>
      <c r="F103" s="44" t="s">
        <v>137</v>
      </c>
      <c r="G103" s="45"/>
      <c r="H103" s="45"/>
      <c r="I103" s="45"/>
      <c r="J103" s="45">
        <f t="shared" si="2"/>
        <v>0</v>
      </c>
      <c r="K103" s="45"/>
      <c r="L103" s="45">
        <f t="shared" si="3"/>
        <v>0</v>
      </c>
      <c r="M103" s="35"/>
    </row>
    <row r="104" spans="1:13" ht="11.25">
      <c r="A104" s="36"/>
      <c r="B104" s="37"/>
      <c r="C104" s="38"/>
      <c r="D104" s="42" t="s">
        <v>39</v>
      </c>
      <c r="E104" s="43"/>
      <c r="F104" s="44" t="s">
        <v>138</v>
      </c>
      <c r="G104" s="45"/>
      <c r="H104" s="45"/>
      <c r="I104" s="45"/>
      <c r="J104" s="45">
        <f t="shared" si="2"/>
        <v>0</v>
      </c>
      <c r="K104" s="45"/>
      <c r="L104" s="45">
        <f t="shared" si="3"/>
        <v>0</v>
      </c>
      <c r="M104" s="35"/>
    </row>
    <row r="105" spans="1:15" s="67" customFormat="1" ht="11.25">
      <c r="A105" s="57" t="s">
        <v>18</v>
      </c>
      <c r="B105" s="58" t="s">
        <v>20</v>
      </c>
      <c r="C105" s="59" t="s">
        <v>54</v>
      </c>
      <c r="D105" s="58"/>
      <c r="E105" s="64"/>
      <c r="F105" s="56" t="s">
        <v>139</v>
      </c>
      <c r="G105" s="66">
        <f>SUM(G106+G109+G110+G112)</f>
        <v>0</v>
      </c>
      <c r="H105" s="66">
        <f>SUM(H106+H109+H110+H112)</f>
        <v>61200</v>
      </c>
      <c r="I105" s="66">
        <f>SUM(I106+I109+I110+I112)</f>
        <v>59283</v>
      </c>
      <c r="J105" s="66">
        <f t="shared" si="2"/>
        <v>1917</v>
      </c>
      <c r="K105" s="66">
        <f>SUM(K106+K109+K110+K112)</f>
        <v>59283</v>
      </c>
      <c r="L105" s="66">
        <f t="shared" si="3"/>
        <v>0</v>
      </c>
      <c r="M105" s="35"/>
      <c r="N105" s="5"/>
      <c r="O105" s="5"/>
    </row>
    <row r="106" spans="1:13" ht="11.25">
      <c r="A106" s="36"/>
      <c r="B106" s="37"/>
      <c r="C106" s="38"/>
      <c r="D106" s="42" t="s">
        <v>22</v>
      </c>
      <c r="E106" s="43"/>
      <c r="F106" s="44" t="s">
        <v>140</v>
      </c>
      <c r="G106" s="55"/>
      <c r="H106" s="55">
        <f>SUM(H107:H108)</f>
        <v>14700</v>
      </c>
      <c r="I106" s="55">
        <f>SUM(I107:I108)</f>
        <v>14437</v>
      </c>
      <c r="J106" s="55">
        <f t="shared" si="2"/>
        <v>263</v>
      </c>
      <c r="K106" s="55">
        <f>SUM(K107:K108)</f>
        <v>14437</v>
      </c>
      <c r="L106" s="55">
        <f t="shared" si="3"/>
        <v>0</v>
      </c>
      <c r="M106" s="35"/>
    </row>
    <row r="107" spans="1:13" ht="11.25">
      <c r="A107" s="57"/>
      <c r="B107" s="58"/>
      <c r="C107" s="38"/>
      <c r="D107" s="42"/>
      <c r="E107" s="43" t="s">
        <v>22</v>
      </c>
      <c r="F107" s="44" t="s">
        <v>141</v>
      </c>
      <c r="G107" s="45"/>
      <c r="H107" s="45">
        <v>8200</v>
      </c>
      <c r="I107" s="45">
        <v>8174</v>
      </c>
      <c r="J107" s="45">
        <f t="shared" si="2"/>
        <v>26</v>
      </c>
      <c r="K107" s="45">
        <v>8174</v>
      </c>
      <c r="L107" s="45">
        <f t="shared" si="3"/>
        <v>0</v>
      </c>
      <c r="M107" s="35"/>
    </row>
    <row r="108" spans="1:13" ht="11.25">
      <c r="A108" s="57"/>
      <c r="B108" s="58"/>
      <c r="C108" s="38"/>
      <c r="D108" s="42"/>
      <c r="E108" s="43" t="s">
        <v>25</v>
      </c>
      <c r="F108" s="44" t="s">
        <v>142</v>
      </c>
      <c r="G108" s="45"/>
      <c r="H108" s="45">
        <v>6500</v>
      </c>
      <c r="I108" s="45">
        <v>6263</v>
      </c>
      <c r="J108" s="45">
        <f t="shared" si="2"/>
        <v>237</v>
      </c>
      <c r="K108" s="45">
        <v>6263</v>
      </c>
      <c r="L108" s="45">
        <f t="shared" si="3"/>
        <v>0</v>
      </c>
      <c r="M108" s="35"/>
    </row>
    <row r="109" spans="1:18" ht="11.25">
      <c r="A109" s="36"/>
      <c r="B109" s="37"/>
      <c r="C109" s="38"/>
      <c r="D109" s="42" t="s">
        <v>25</v>
      </c>
      <c r="E109" s="43"/>
      <c r="F109" s="44" t="s">
        <v>143</v>
      </c>
      <c r="G109" s="45"/>
      <c r="H109" s="45">
        <v>5500</v>
      </c>
      <c r="I109" s="45">
        <v>4960</v>
      </c>
      <c r="J109" s="45">
        <f t="shared" si="2"/>
        <v>540</v>
      </c>
      <c r="K109" s="45">
        <v>4960</v>
      </c>
      <c r="L109" s="45">
        <f t="shared" si="3"/>
        <v>0</v>
      </c>
      <c r="M109" s="35"/>
      <c r="N109" s="46"/>
      <c r="Q109" s="28"/>
      <c r="R109" s="28"/>
    </row>
    <row r="110" spans="1:13" ht="11.25">
      <c r="A110" s="36"/>
      <c r="B110" s="37"/>
      <c r="C110" s="38"/>
      <c r="D110" s="42" t="s">
        <v>29</v>
      </c>
      <c r="E110" s="43"/>
      <c r="F110" s="44" t="s">
        <v>144</v>
      </c>
      <c r="G110" s="41">
        <f>SUM(G111)</f>
        <v>0</v>
      </c>
      <c r="H110" s="41">
        <f>SUM(H111)</f>
        <v>39000</v>
      </c>
      <c r="I110" s="41">
        <f>SUM(I111)</f>
        <v>38727</v>
      </c>
      <c r="J110" s="41">
        <f>+J111</f>
        <v>273</v>
      </c>
      <c r="K110" s="41">
        <f>SUM(K111)</f>
        <v>38727</v>
      </c>
      <c r="L110" s="41">
        <f t="shared" si="3"/>
        <v>0</v>
      </c>
      <c r="M110" s="35"/>
    </row>
    <row r="111" spans="1:13" ht="11.25">
      <c r="A111" s="36"/>
      <c r="B111" s="37"/>
      <c r="C111" s="38"/>
      <c r="D111" s="42"/>
      <c r="E111" s="43" t="s">
        <v>22</v>
      </c>
      <c r="F111" s="44" t="s">
        <v>145</v>
      </c>
      <c r="G111" s="45"/>
      <c r="H111" s="45">
        <v>39000</v>
      </c>
      <c r="I111" s="45">
        <v>38727</v>
      </c>
      <c r="J111" s="45">
        <f aca="true" t="shared" si="4" ref="J111:J174">+H111-I111</f>
        <v>273</v>
      </c>
      <c r="K111" s="45">
        <v>38727</v>
      </c>
      <c r="L111" s="45">
        <f t="shared" si="3"/>
        <v>0</v>
      </c>
      <c r="M111" s="35"/>
    </row>
    <row r="112" spans="1:13" ht="11.25">
      <c r="A112" s="36"/>
      <c r="B112" s="37"/>
      <c r="C112" s="38"/>
      <c r="D112" s="42" t="s">
        <v>33</v>
      </c>
      <c r="E112" s="43"/>
      <c r="F112" s="44" t="s">
        <v>146</v>
      </c>
      <c r="G112" s="45"/>
      <c r="H112" s="45">
        <v>2000</v>
      </c>
      <c r="I112" s="45">
        <v>1159</v>
      </c>
      <c r="J112" s="45">
        <f t="shared" si="4"/>
        <v>841</v>
      </c>
      <c r="K112" s="45">
        <v>1159</v>
      </c>
      <c r="L112" s="45">
        <f t="shared" si="3"/>
        <v>0</v>
      </c>
      <c r="M112" s="35"/>
    </row>
    <row r="113" spans="1:13" ht="11.25">
      <c r="A113" s="29" t="s">
        <v>18</v>
      </c>
      <c r="B113" s="30" t="s">
        <v>147</v>
      </c>
      <c r="C113" s="31"/>
      <c r="D113" s="30"/>
      <c r="E113" s="32"/>
      <c r="F113" s="33" t="s">
        <v>148</v>
      </c>
      <c r="G113" s="34">
        <f>SUM(G114+G172+G175+G188+G196)</f>
        <v>1610000</v>
      </c>
      <c r="H113" s="34">
        <f>SUM(H114+H172+H175+H188+H196)</f>
        <v>2925500</v>
      </c>
      <c r="I113" s="34">
        <f>SUM(I114+I172+I175+I188+I196)</f>
        <v>2807830</v>
      </c>
      <c r="J113" s="34">
        <f t="shared" si="4"/>
        <v>117670</v>
      </c>
      <c r="K113" s="34">
        <f>SUM(K114+K172+K175+K188+K196)</f>
        <v>2807830</v>
      </c>
      <c r="L113" s="34">
        <f t="shared" si="3"/>
        <v>0</v>
      </c>
      <c r="M113" s="35"/>
    </row>
    <row r="114" spans="1:13" ht="11.25">
      <c r="A114" s="36" t="s">
        <v>18</v>
      </c>
      <c r="B114" s="37" t="s">
        <v>147</v>
      </c>
      <c r="C114" s="38" t="s">
        <v>22</v>
      </c>
      <c r="D114" s="37"/>
      <c r="E114" s="39"/>
      <c r="F114" s="40" t="s">
        <v>23</v>
      </c>
      <c r="G114" s="63">
        <f>SUM(G115+G116+G119+G120+G124+G127+G130+G139+G141+G143+G152+G155+G158+G159+G162+G163+G164+G167+G168+G169+G170+G171)</f>
        <v>1528000</v>
      </c>
      <c r="H114" s="63">
        <f>SUM(H115+H116+H119+H120+H124+H127+H130+H139+H141+H143+H152+H155+H158+H159+H162+H163+H164+H167+H168+H169+H170+H171)</f>
        <v>2416500</v>
      </c>
      <c r="I114" s="63">
        <f>SUM(I115+I116+I119+I120+I124+I127+I130+I139+I141+I143+I152+I155+I158+I159+I162+I163+I164+I167+I168+I169+I170+I171)</f>
        <v>2311040</v>
      </c>
      <c r="J114" s="63">
        <f t="shared" si="4"/>
        <v>105460</v>
      </c>
      <c r="K114" s="63">
        <f>SUM(K115+K116+K119+K120+K124+K127+K130+K139+K141+K143+K152+K155+K158+K159+K162+K163+K164+K167+K168+K169+K170+K171)</f>
        <v>2311040</v>
      </c>
      <c r="L114" s="63">
        <f t="shared" si="3"/>
        <v>0</v>
      </c>
      <c r="M114" s="35"/>
    </row>
    <row r="115" spans="1:18" ht="11.25">
      <c r="A115" s="36"/>
      <c r="B115" s="37"/>
      <c r="C115" s="38"/>
      <c r="D115" s="42" t="s">
        <v>22</v>
      </c>
      <c r="E115" s="43"/>
      <c r="F115" s="44" t="s">
        <v>24</v>
      </c>
      <c r="G115" s="45">
        <v>530000</v>
      </c>
      <c r="H115" s="45">
        <v>895000</v>
      </c>
      <c r="I115" s="45">
        <v>891409</v>
      </c>
      <c r="J115" s="45">
        <f t="shared" si="4"/>
        <v>3591</v>
      </c>
      <c r="K115" s="45">
        <v>891409</v>
      </c>
      <c r="L115" s="45">
        <f t="shared" si="3"/>
        <v>0</v>
      </c>
      <c r="M115" s="35"/>
      <c r="N115" s="46"/>
      <c r="Q115" s="28"/>
      <c r="R115" s="28"/>
    </row>
    <row r="116" spans="1:13" ht="11.25">
      <c r="A116" s="36"/>
      <c r="B116" s="37"/>
      <c r="C116" s="38"/>
      <c r="D116" s="42" t="s">
        <v>25</v>
      </c>
      <c r="E116" s="43"/>
      <c r="F116" s="44" t="s">
        <v>26</v>
      </c>
      <c r="G116" s="41"/>
      <c r="H116" s="41"/>
      <c r="I116" s="41">
        <f>SUM(I117:I118)</f>
        <v>0</v>
      </c>
      <c r="J116" s="41">
        <f t="shared" si="4"/>
        <v>0</v>
      </c>
      <c r="K116" s="41">
        <f>SUM(K117:K118)</f>
        <v>0</v>
      </c>
      <c r="L116" s="41">
        <f t="shared" si="3"/>
        <v>0</v>
      </c>
      <c r="M116" s="35"/>
    </row>
    <row r="117" spans="1:13" ht="11.25">
      <c r="A117" s="36"/>
      <c r="B117" s="37"/>
      <c r="C117" s="38"/>
      <c r="D117" s="42"/>
      <c r="E117" s="43" t="s">
        <v>22</v>
      </c>
      <c r="F117" s="44" t="s">
        <v>27</v>
      </c>
      <c r="G117" s="45"/>
      <c r="H117" s="45"/>
      <c r="I117" s="45"/>
      <c r="J117" s="45">
        <f t="shared" si="4"/>
        <v>0</v>
      </c>
      <c r="K117" s="45"/>
      <c r="L117" s="45">
        <f t="shared" si="3"/>
        <v>0</v>
      </c>
      <c r="M117" s="35"/>
    </row>
    <row r="118" spans="1:13" ht="22.5">
      <c r="A118" s="36"/>
      <c r="B118" s="37"/>
      <c r="C118" s="38"/>
      <c r="D118" s="42"/>
      <c r="E118" s="43" t="s">
        <v>25</v>
      </c>
      <c r="F118" s="47" t="s">
        <v>28</v>
      </c>
      <c r="G118" s="45"/>
      <c r="H118" s="45"/>
      <c r="I118" s="45"/>
      <c r="J118" s="45">
        <f t="shared" si="4"/>
        <v>0</v>
      </c>
      <c r="K118" s="45"/>
      <c r="L118" s="45">
        <f t="shared" si="3"/>
        <v>0</v>
      </c>
      <c r="M118" s="35"/>
    </row>
    <row r="119" spans="1:13" ht="11.25">
      <c r="A119" s="36"/>
      <c r="B119" s="37"/>
      <c r="C119" s="38"/>
      <c r="D119" s="42" t="s">
        <v>29</v>
      </c>
      <c r="E119" s="43"/>
      <c r="F119" s="44" t="s">
        <v>31</v>
      </c>
      <c r="G119" s="45"/>
      <c r="H119" s="45"/>
      <c r="I119" s="45"/>
      <c r="J119" s="45">
        <f t="shared" si="4"/>
        <v>0</v>
      </c>
      <c r="K119" s="45"/>
      <c r="L119" s="45">
        <f t="shared" si="3"/>
        <v>0</v>
      </c>
      <c r="M119" s="35"/>
    </row>
    <row r="120" spans="1:13" ht="11.25">
      <c r="A120" s="36"/>
      <c r="B120" s="37"/>
      <c r="C120" s="38"/>
      <c r="D120" s="42" t="s">
        <v>33</v>
      </c>
      <c r="E120" s="43"/>
      <c r="F120" s="44" t="s">
        <v>34</v>
      </c>
      <c r="G120" s="41"/>
      <c r="H120" s="41"/>
      <c r="I120" s="41">
        <f>SUM(I121:I123)</f>
        <v>0</v>
      </c>
      <c r="J120" s="41">
        <f t="shared" si="4"/>
        <v>0</v>
      </c>
      <c r="K120" s="41">
        <f>SUM(K121:K123)</f>
        <v>0</v>
      </c>
      <c r="L120" s="41">
        <f t="shared" si="3"/>
        <v>0</v>
      </c>
      <c r="M120" s="35"/>
    </row>
    <row r="121" spans="1:13" ht="11.25">
      <c r="A121" s="36"/>
      <c r="B121" s="37"/>
      <c r="C121" s="38"/>
      <c r="D121" s="42"/>
      <c r="E121" s="43" t="s">
        <v>22</v>
      </c>
      <c r="F121" s="44" t="s">
        <v>35</v>
      </c>
      <c r="G121" s="45"/>
      <c r="H121" s="45"/>
      <c r="I121" s="45"/>
      <c r="J121" s="45">
        <f t="shared" si="4"/>
        <v>0</v>
      </c>
      <c r="K121" s="45"/>
      <c r="L121" s="45">
        <f t="shared" si="3"/>
        <v>0</v>
      </c>
      <c r="M121" s="35"/>
    </row>
    <row r="122" spans="1:13" ht="11.25">
      <c r="A122" s="36"/>
      <c r="B122" s="37"/>
      <c r="C122" s="38"/>
      <c r="D122" s="42"/>
      <c r="E122" s="43" t="s">
        <v>25</v>
      </c>
      <c r="F122" s="44" t="s">
        <v>36</v>
      </c>
      <c r="G122" s="45"/>
      <c r="H122" s="45"/>
      <c r="I122" s="45"/>
      <c r="J122" s="45">
        <f t="shared" si="4"/>
        <v>0</v>
      </c>
      <c r="K122" s="45"/>
      <c r="L122" s="45">
        <f t="shared" si="3"/>
        <v>0</v>
      </c>
      <c r="M122" s="35"/>
    </row>
    <row r="123" spans="1:13" ht="11.25">
      <c r="A123" s="36"/>
      <c r="B123" s="37"/>
      <c r="C123" s="38"/>
      <c r="D123" s="42"/>
      <c r="E123" s="43" t="s">
        <v>29</v>
      </c>
      <c r="F123" s="44" t="s">
        <v>38</v>
      </c>
      <c r="G123" s="45"/>
      <c r="H123" s="45"/>
      <c r="I123" s="45"/>
      <c r="J123" s="45">
        <f t="shared" si="4"/>
        <v>0</v>
      </c>
      <c r="K123" s="45"/>
      <c r="L123" s="45">
        <f t="shared" si="3"/>
        <v>0</v>
      </c>
      <c r="M123" s="35"/>
    </row>
    <row r="124" spans="1:13" ht="11.25">
      <c r="A124" s="36"/>
      <c r="B124" s="37"/>
      <c r="C124" s="38"/>
      <c r="D124" s="42" t="s">
        <v>39</v>
      </c>
      <c r="E124" s="43"/>
      <c r="F124" s="44" t="s">
        <v>149</v>
      </c>
      <c r="G124" s="41"/>
      <c r="H124" s="41"/>
      <c r="I124" s="41">
        <f>SUM(I125:I126)</f>
        <v>0</v>
      </c>
      <c r="J124" s="41">
        <f t="shared" si="4"/>
        <v>0</v>
      </c>
      <c r="K124" s="41">
        <f>SUM(K125:K126)</f>
        <v>0</v>
      </c>
      <c r="L124" s="41">
        <f t="shared" si="3"/>
        <v>0</v>
      </c>
      <c r="M124" s="35"/>
    </row>
    <row r="125" spans="1:13" ht="11.25">
      <c r="A125" s="36"/>
      <c r="B125" s="37"/>
      <c r="C125" s="38"/>
      <c r="D125" s="42"/>
      <c r="E125" s="43" t="s">
        <v>22</v>
      </c>
      <c r="F125" s="44" t="s">
        <v>41</v>
      </c>
      <c r="G125" s="45"/>
      <c r="H125" s="45"/>
      <c r="I125" s="45"/>
      <c r="J125" s="45">
        <f t="shared" si="4"/>
        <v>0</v>
      </c>
      <c r="K125" s="45"/>
      <c r="L125" s="45">
        <f t="shared" si="3"/>
        <v>0</v>
      </c>
      <c r="M125" s="35"/>
    </row>
    <row r="126" spans="1:13" ht="11.25">
      <c r="A126" s="36"/>
      <c r="B126" s="37"/>
      <c r="C126" s="38"/>
      <c r="D126" s="42"/>
      <c r="E126" s="43" t="s">
        <v>25</v>
      </c>
      <c r="F126" s="44" t="s">
        <v>150</v>
      </c>
      <c r="G126" s="45"/>
      <c r="H126" s="45"/>
      <c r="I126" s="45"/>
      <c r="J126" s="45">
        <f t="shared" si="4"/>
        <v>0</v>
      </c>
      <c r="K126" s="45"/>
      <c r="L126" s="45">
        <f t="shared" si="3"/>
        <v>0</v>
      </c>
      <c r="M126" s="35"/>
    </row>
    <row r="127" spans="1:13" ht="11.25">
      <c r="A127" s="36"/>
      <c r="B127" s="37"/>
      <c r="C127" s="38"/>
      <c r="D127" s="42" t="s">
        <v>44</v>
      </c>
      <c r="E127" s="43"/>
      <c r="F127" s="44" t="s">
        <v>45</v>
      </c>
      <c r="G127" s="41"/>
      <c r="H127" s="41"/>
      <c r="I127" s="41">
        <f>SUM(I128:I129)</f>
        <v>0</v>
      </c>
      <c r="J127" s="41">
        <f t="shared" si="4"/>
        <v>0</v>
      </c>
      <c r="K127" s="41">
        <f>SUM(K128:K129)</f>
        <v>0</v>
      </c>
      <c r="L127" s="41">
        <f t="shared" si="3"/>
        <v>0</v>
      </c>
      <c r="M127" s="35"/>
    </row>
    <row r="128" spans="1:13" ht="11.25">
      <c r="A128" s="48"/>
      <c r="B128" s="49"/>
      <c r="C128" s="50"/>
      <c r="D128" s="51"/>
      <c r="E128" s="68" t="s">
        <v>22</v>
      </c>
      <c r="F128" s="44" t="s">
        <v>46</v>
      </c>
      <c r="G128" s="45"/>
      <c r="H128" s="45"/>
      <c r="I128" s="45"/>
      <c r="J128" s="45">
        <f t="shared" si="4"/>
        <v>0</v>
      </c>
      <c r="K128" s="45"/>
      <c r="L128" s="45">
        <f t="shared" si="3"/>
        <v>0</v>
      </c>
      <c r="M128" s="35"/>
    </row>
    <row r="129" spans="1:13" ht="11.25">
      <c r="A129" s="48"/>
      <c r="B129" s="49"/>
      <c r="C129" s="50"/>
      <c r="D129" s="51"/>
      <c r="E129" s="52" t="s">
        <v>25</v>
      </c>
      <c r="F129" s="53" t="s">
        <v>47</v>
      </c>
      <c r="G129" s="45"/>
      <c r="H129" s="45"/>
      <c r="I129" s="45"/>
      <c r="J129" s="45">
        <f t="shared" si="4"/>
        <v>0</v>
      </c>
      <c r="K129" s="45"/>
      <c r="L129" s="45">
        <f t="shared" si="3"/>
        <v>0</v>
      </c>
      <c r="M129" s="35"/>
    </row>
    <row r="130" spans="1:13" ht="11.25">
      <c r="A130" s="36"/>
      <c r="B130" s="37"/>
      <c r="C130" s="38"/>
      <c r="D130" s="42" t="s">
        <v>48</v>
      </c>
      <c r="E130" s="43"/>
      <c r="F130" s="44" t="s">
        <v>49</v>
      </c>
      <c r="G130" s="41">
        <f>SUM(G131:G138)</f>
        <v>205000</v>
      </c>
      <c r="H130" s="41">
        <f>SUM(H131:H138)</f>
        <v>205000</v>
      </c>
      <c r="I130" s="41">
        <f>SUM(I131:I138)</f>
        <v>127045</v>
      </c>
      <c r="J130" s="41">
        <f t="shared" si="4"/>
        <v>77955</v>
      </c>
      <c r="K130" s="41">
        <f>SUM(K131:K138)</f>
        <v>127045</v>
      </c>
      <c r="L130" s="41">
        <f t="shared" si="3"/>
        <v>0</v>
      </c>
      <c r="M130" s="35"/>
    </row>
    <row r="131" spans="1:13" ht="11.25">
      <c r="A131" s="36"/>
      <c r="B131" s="37"/>
      <c r="C131" s="38"/>
      <c r="D131" s="42"/>
      <c r="E131" s="43" t="s">
        <v>22</v>
      </c>
      <c r="F131" s="56" t="s">
        <v>50</v>
      </c>
      <c r="G131" s="45"/>
      <c r="H131" s="45"/>
      <c r="I131" s="45"/>
      <c r="J131" s="45">
        <f t="shared" si="4"/>
        <v>0</v>
      </c>
      <c r="K131" s="45"/>
      <c r="L131" s="45">
        <f t="shared" si="3"/>
        <v>0</v>
      </c>
      <c r="M131" s="35"/>
    </row>
    <row r="132" spans="1:13" ht="11.25">
      <c r="A132" s="36"/>
      <c r="B132" s="37"/>
      <c r="C132" s="38"/>
      <c r="D132" s="42"/>
      <c r="E132" s="43" t="s">
        <v>25</v>
      </c>
      <c r="F132" s="56" t="s">
        <v>51</v>
      </c>
      <c r="G132" s="45"/>
      <c r="H132" s="45"/>
      <c r="I132" s="45"/>
      <c r="J132" s="45">
        <f t="shared" si="4"/>
        <v>0</v>
      </c>
      <c r="K132" s="45"/>
      <c r="L132" s="45">
        <f t="shared" si="3"/>
        <v>0</v>
      </c>
      <c r="M132" s="35"/>
    </row>
    <row r="133" spans="1:13" ht="11.25">
      <c r="A133" s="48"/>
      <c r="B133" s="49"/>
      <c r="C133" s="50"/>
      <c r="D133" s="51"/>
      <c r="E133" s="52" t="s">
        <v>29</v>
      </c>
      <c r="F133" s="53" t="s">
        <v>52</v>
      </c>
      <c r="G133" s="45"/>
      <c r="H133" s="45"/>
      <c r="I133" s="45"/>
      <c r="J133" s="45">
        <f t="shared" si="4"/>
        <v>0</v>
      </c>
      <c r="K133" s="45"/>
      <c r="L133" s="45">
        <f t="shared" si="3"/>
        <v>0</v>
      </c>
      <c r="M133" s="35"/>
    </row>
    <row r="134" spans="1:13" ht="22.5">
      <c r="A134" s="36"/>
      <c r="B134" s="37"/>
      <c r="C134" s="38"/>
      <c r="D134" s="42"/>
      <c r="E134" s="43" t="s">
        <v>33</v>
      </c>
      <c r="F134" s="61" t="s">
        <v>53</v>
      </c>
      <c r="G134" s="45"/>
      <c r="H134" s="45"/>
      <c r="I134" s="45"/>
      <c r="J134" s="45">
        <f t="shared" si="4"/>
        <v>0</v>
      </c>
      <c r="K134" s="45"/>
      <c r="L134" s="45">
        <f t="shared" si="3"/>
        <v>0</v>
      </c>
      <c r="M134" s="35"/>
    </row>
    <row r="135" spans="1:13" ht="11.25">
      <c r="A135" s="36"/>
      <c r="B135" s="37"/>
      <c r="C135" s="38"/>
      <c r="D135" s="42"/>
      <c r="E135" s="43" t="s">
        <v>54</v>
      </c>
      <c r="F135" s="56" t="s">
        <v>55</v>
      </c>
      <c r="G135" s="45"/>
      <c r="H135" s="45"/>
      <c r="I135" s="45"/>
      <c r="J135" s="45">
        <f t="shared" si="4"/>
        <v>0</v>
      </c>
      <c r="K135" s="45"/>
      <c r="L135" s="45">
        <f t="shared" si="3"/>
        <v>0</v>
      </c>
      <c r="M135" s="35"/>
    </row>
    <row r="136" spans="1:13" ht="11.25">
      <c r="A136" s="36"/>
      <c r="B136" s="37"/>
      <c r="C136" s="38"/>
      <c r="D136" s="42"/>
      <c r="E136" s="43" t="s">
        <v>56</v>
      </c>
      <c r="F136" s="56" t="s">
        <v>57</v>
      </c>
      <c r="G136" s="45"/>
      <c r="H136" s="45"/>
      <c r="I136" s="45"/>
      <c r="J136" s="45">
        <f t="shared" si="4"/>
        <v>0</v>
      </c>
      <c r="K136" s="45"/>
      <c r="L136" s="45">
        <f aca="true" t="shared" si="5" ref="L136:L199">+I136-K136</f>
        <v>0</v>
      </c>
      <c r="M136" s="35"/>
    </row>
    <row r="137" spans="1:18" ht="11.25">
      <c r="A137" s="36"/>
      <c r="B137" s="37"/>
      <c r="C137" s="38"/>
      <c r="D137" s="42"/>
      <c r="E137" s="43" t="s">
        <v>39</v>
      </c>
      <c r="F137" s="56" t="s">
        <v>58</v>
      </c>
      <c r="G137" s="45">
        <v>205000</v>
      </c>
      <c r="H137" s="45">
        <v>205000</v>
      </c>
      <c r="I137" s="45">
        <v>127045</v>
      </c>
      <c r="J137" s="45">
        <f t="shared" si="4"/>
        <v>77955</v>
      </c>
      <c r="K137" s="45">
        <v>127045</v>
      </c>
      <c r="L137" s="45">
        <f t="shared" si="5"/>
        <v>0</v>
      </c>
      <c r="M137" s="35"/>
      <c r="N137" s="46"/>
      <c r="Q137" s="28"/>
      <c r="R137" s="28"/>
    </row>
    <row r="138" spans="1:13" ht="11.25">
      <c r="A138" s="36"/>
      <c r="B138" s="37"/>
      <c r="C138" s="38"/>
      <c r="D138" s="42"/>
      <c r="E138" s="43" t="s">
        <v>59</v>
      </c>
      <c r="F138" s="56" t="s">
        <v>60</v>
      </c>
      <c r="G138" s="45"/>
      <c r="H138" s="45"/>
      <c r="I138" s="45"/>
      <c r="J138" s="45">
        <f t="shared" si="4"/>
        <v>0</v>
      </c>
      <c r="K138" s="45"/>
      <c r="L138" s="45">
        <f t="shared" si="5"/>
        <v>0</v>
      </c>
      <c r="M138" s="35"/>
    </row>
    <row r="139" spans="1:13" ht="11.25">
      <c r="A139" s="36"/>
      <c r="B139" s="37"/>
      <c r="C139" s="38"/>
      <c r="D139" s="42" t="s">
        <v>61</v>
      </c>
      <c r="E139" s="43"/>
      <c r="F139" s="44" t="s">
        <v>62</v>
      </c>
      <c r="G139" s="41"/>
      <c r="H139" s="41"/>
      <c r="I139" s="41">
        <f>SUM(I140)</f>
        <v>0</v>
      </c>
      <c r="J139" s="41">
        <f t="shared" si="4"/>
        <v>0</v>
      </c>
      <c r="K139" s="41">
        <f>SUM(K140)</f>
        <v>0</v>
      </c>
      <c r="L139" s="41">
        <f t="shared" si="5"/>
        <v>0</v>
      </c>
      <c r="M139" s="35"/>
    </row>
    <row r="140" spans="1:13" ht="11.25">
      <c r="A140" s="36"/>
      <c r="B140" s="37"/>
      <c r="C140" s="38"/>
      <c r="D140" s="42"/>
      <c r="E140" s="43" t="s">
        <v>22</v>
      </c>
      <c r="F140" s="44" t="s">
        <v>63</v>
      </c>
      <c r="G140" s="45"/>
      <c r="H140" s="45"/>
      <c r="I140" s="45"/>
      <c r="J140" s="45">
        <f t="shared" si="4"/>
        <v>0</v>
      </c>
      <c r="K140" s="45"/>
      <c r="L140" s="45">
        <f t="shared" si="5"/>
        <v>0</v>
      </c>
      <c r="M140" s="35"/>
    </row>
    <row r="141" spans="1:13" ht="11.25">
      <c r="A141" s="36"/>
      <c r="B141" s="37"/>
      <c r="C141" s="38"/>
      <c r="D141" s="42" t="s">
        <v>64</v>
      </c>
      <c r="E141" s="43"/>
      <c r="F141" s="44" t="s">
        <v>65</v>
      </c>
      <c r="G141" s="41"/>
      <c r="H141" s="41"/>
      <c r="I141" s="41">
        <f>SUM(I142)</f>
        <v>0</v>
      </c>
      <c r="J141" s="41">
        <f t="shared" si="4"/>
        <v>0</v>
      </c>
      <c r="K141" s="41">
        <f>SUM(K142)</f>
        <v>0</v>
      </c>
      <c r="L141" s="41">
        <f t="shared" si="5"/>
        <v>0</v>
      </c>
      <c r="M141" s="35"/>
    </row>
    <row r="142" spans="1:13" ht="11.25">
      <c r="A142" s="36"/>
      <c r="B142" s="37"/>
      <c r="C142" s="38"/>
      <c r="D142" s="42"/>
      <c r="E142" s="43" t="s">
        <v>22</v>
      </c>
      <c r="F142" s="44" t="s">
        <v>66</v>
      </c>
      <c r="G142" s="45"/>
      <c r="H142" s="45"/>
      <c r="I142" s="45"/>
      <c r="J142" s="45">
        <f t="shared" si="4"/>
        <v>0</v>
      </c>
      <c r="K142" s="45"/>
      <c r="L142" s="45">
        <f t="shared" si="5"/>
        <v>0</v>
      </c>
      <c r="M142" s="35"/>
    </row>
    <row r="143" spans="1:13" ht="11.25">
      <c r="A143" s="36"/>
      <c r="B143" s="37"/>
      <c r="C143" s="38"/>
      <c r="D143" s="42" t="s">
        <v>151</v>
      </c>
      <c r="E143" s="43"/>
      <c r="F143" s="44" t="s">
        <v>68</v>
      </c>
      <c r="G143" s="41"/>
      <c r="H143" s="41"/>
      <c r="I143" s="41">
        <f>SUM(I144:I151)</f>
        <v>0</v>
      </c>
      <c r="J143" s="41">
        <f t="shared" si="4"/>
        <v>0</v>
      </c>
      <c r="K143" s="41">
        <f>SUM(K144:K151)</f>
        <v>0</v>
      </c>
      <c r="L143" s="41">
        <f t="shared" si="5"/>
        <v>0</v>
      </c>
      <c r="M143" s="35"/>
    </row>
    <row r="144" spans="1:13" ht="11.25">
      <c r="A144" s="36"/>
      <c r="B144" s="37"/>
      <c r="C144" s="38"/>
      <c r="D144" s="42"/>
      <c r="E144" s="43" t="s">
        <v>22</v>
      </c>
      <c r="F144" s="56" t="s">
        <v>69</v>
      </c>
      <c r="G144" s="45"/>
      <c r="H144" s="45"/>
      <c r="I144" s="45"/>
      <c r="J144" s="45">
        <f t="shared" si="4"/>
        <v>0</v>
      </c>
      <c r="K144" s="45"/>
      <c r="L144" s="45">
        <f t="shared" si="5"/>
        <v>0</v>
      </c>
      <c r="M144" s="35"/>
    </row>
    <row r="145" spans="1:13" ht="11.25">
      <c r="A145" s="36"/>
      <c r="B145" s="37"/>
      <c r="C145" s="38"/>
      <c r="D145" s="42"/>
      <c r="E145" s="43" t="s">
        <v>25</v>
      </c>
      <c r="F145" s="56" t="s">
        <v>70</v>
      </c>
      <c r="G145" s="45"/>
      <c r="H145" s="45"/>
      <c r="I145" s="45"/>
      <c r="J145" s="45">
        <f t="shared" si="4"/>
        <v>0</v>
      </c>
      <c r="K145" s="45"/>
      <c r="L145" s="45">
        <f t="shared" si="5"/>
        <v>0</v>
      </c>
      <c r="M145" s="35"/>
    </row>
    <row r="146" spans="1:13" ht="11.25">
      <c r="A146" s="36"/>
      <c r="B146" s="37"/>
      <c r="C146" s="38"/>
      <c r="D146" s="42"/>
      <c r="E146" s="43" t="s">
        <v>29</v>
      </c>
      <c r="F146" s="56" t="s">
        <v>71</v>
      </c>
      <c r="G146" s="45"/>
      <c r="H146" s="45"/>
      <c r="I146" s="45"/>
      <c r="J146" s="45">
        <f t="shared" si="4"/>
        <v>0</v>
      </c>
      <c r="K146" s="45"/>
      <c r="L146" s="45">
        <f t="shared" si="5"/>
        <v>0</v>
      </c>
      <c r="M146" s="35"/>
    </row>
    <row r="147" spans="1:13" ht="11.25">
      <c r="A147" s="36"/>
      <c r="B147" s="37"/>
      <c r="C147" s="38"/>
      <c r="D147" s="42"/>
      <c r="E147" s="43" t="s">
        <v>33</v>
      </c>
      <c r="F147" s="56" t="s">
        <v>72</v>
      </c>
      <c r="G147" s="45"/>
      <c r="H147" s="45"/>
      <c r="I147" s="45"/>
      <c r="J147" s="45">
        <f t="shared" si="4"/>
        <v>0</v>
      </c>
      <c r="K147" s="45"/>
      <c r="L147" s="45">
        <f t="shared" si="5"/>
        <v>0</v>
      </c>
      <c r="M147" s="35"/>
    </row>
    <row r="148" spans="1:13" ht="11.25">
      <c r="A148" s="36"/>
      <c r="B148" s="37"/>
      <c r="C148" s="38"/>
      <c r="D148" s="42"/>
      <c r="E148" s="43" t="s">
        <v>54</v>
      </c>
      <c r="F148" s="56" t="s">
        <v>73</v>
      </c>
      <c r="G148" s="45"/>
      <c r="H148" s="45"/>
      <c r="I148" s="45"/>
      <c r="J148" s="45">
        <f t="shared" si="4"/>
        <v>0</v>
      </c>
      <c r="K148" s="45"/>
      <c r="L148" s="45">
        <f t="shared" si="5"/>
        <v>0</v>
      </c>
      <c r="M148" s="35"/>
    </row>
    <row r="149" spans="1:13" ht="11.25">
      <c r="A149" s="36"/>
      <c r="B149" s="37"/>
      <c r="C149" s="38"/>
      <c r="D149" s="42"/>
      <c r="E149" s="43" t="s">
        <v>56</v>
      </c>
      <c r="F149" s="56" t="s">
        <v>74</v>
      </c>
      <c r="G149" s="45"/>
      <c r="H149" s="45"/>
      <c r="I149" s="45"/>
      <c r="J149" s="45">
        <f t="shared" si="4"/>
        <v>0</v>
      </c>
      <c r="K149" s="45"/>
      <c r="L149" s="45">
        <f t="shared" si="5"/>
        <v>0</v>
      </c>
      <c r="M149" s="35"/>
    </row>
    <row r="150" spans="1:13" ht="11.25">
      <c r="A150" s="36"/>
      <c r="B150" s="37"/>
      <c r="C150" s="38"/>
      <c r="D150" s="42"/>
      <c r="E150" s="43" t="s">
        <v>39</v>
      </c>
      <c r="F150" s="56" t="s">
        <v>75</v>
      </c>
      <c r="G150" s="45"/>
      <c r="H150" s="45"/>
      <c r="I150" s="45"/>
      <c r="J150" s="45">
        <f t="shared" si="4"/>
        <v>0</v>
      </c>
      <c r="K150" s="45"/>
      <c r="L150" s="45">
        <f t="shared" si="5"/>
        <v>0</v>
      </c>
      <c r="M150" s="35"/>
    </row>
    <row r="151" spans="1:13" ht="11.25">
      <c r="A151" s="36"/>
      <c r="B151" s="37"/>
      <c r="C151" s="38"/>
      <c r="D151" s="42"/>
      <c r="E151" s="60" t="s">
        <v>59</v>
      </c>
      <c r="F151" s="56" t="s">
        <v>76</v>
      </c>
      <c r="G151" s="45"/>
      <c r="H151" s="45"/>
      <c r="I151" s="45"/>
      <c r="J151" s="45">
        <f t="shared" si="4"/>
        <v>0</v>
      </c>
      <c r="K151" s="45"/>
      <c r="L151" s="45">
        <f t="shared" si="5"/>
        <v>0</v>
      </c>
      <c r="M151" s="35"/>
    </row>
    <row r="152" spans="1:13" ht="11.25">
      <c r="A152" s="36"/>
      <c r="B152" s="37"/>
      <c r="C152" s="38"/>
      <c r="D152" s="42" t="s">
        <v>67</v>
      </c>
      <c r="E152" s="43"/>
      <c r="F152" s="44" t="s">
        <v>152</v>
      </c>
      <c r="G152" s="41"/>
      <c r="H152" s="41"/>
      <c r="I152" s="41">
        <f>SUM(I153:I154)</f>
        <v>0</v>
      </c>
      <c r="J152" s="41">
        <f t="shared" si="4"/>
        <v>0</v>
      </c>
      <c r="K152" s="41">
        <f>SUM(K153:K154)</f>
        <v>0</v>
      </c>
      <c r="L152" s="41">
        <f t="shared" si="5"/>
        <v>0</v>
      </c>
      <c r="M152" s="35"/>
    </row>
    <row r="153" spans="1:13" ht="11.25">
      <c r="A153" s="36"/>
      <c r="B153" s="37"/>
      <c r="C153" s="38"/>
      <c r="D153" s="42"/>
      <c r="E153" s="43" t="s">
        <v>22</v>
      </c>
      <c r="F153" s="44" t="s">
        <v>153</v>
      </c>
      <c r="G153" s="45"/>
      <c r="H153" s="45"/>
      <c r="I153" s="45"/>
      <c r="J153" s="45">
        <f t="shared" si="4"/>
        <v>0</v>
      </c>
      <c r="K153" s="45"/>
      <c r="L153" s="45">
        <f t="shared" si="5"/>
        <v>0</v>
      </c>
      <c r="M153" s="35"/>
    </row>
    <row r="154" spans="1:13" ht="11.25">
      <c r="A154" s="36"/>
      <c r="B154" s="37"/>
      <c r="C154" s="38"/>
      <c r="D154" s="42"/>
      <c r="E154" s="60" t="s">
        <v>59</v>
      </c>
      <c r="F154" s="56" t="s">
        <v>80</v>
      </c>
      <c r="G154" s="45"/>
      <c r="H154" s="45"/>
      <c r="I154" s="45"/>
      <c r="J154" s="45">
        <f t="shared" si="4"/>
        <v>0</v>
      </c>
      <c r="K154" s="45"/>
      <c r="L154" s="45">
        <f t="shared" si="5"/>
        <v>0</v>
      </c>
      <c r="M154" s="35"/>
    </row>
    <row r="155" spans="1:13" ht="11.25">
      <c r="A155" s="36"/>
      <c r="B155" s="37"/>
      <c r="C155" s="38"/>
      <c r="D155" s="42" t="s">
        <v>154</v>
      </c>
      <c r="E155" s="60"/>
      <c r="F155" s="44" t="s">
        <v>82</v>
      </c>
      <c r="G155" s="41">
        <f>SUM(G156:G157)</f>
        <v>12000</v>
      </c>
      <c r="H155" s="41">
        <f>SUM(H156:H157)</f>
        <v>32000</v>
      </c>
      <c r="I155" s="41">
        <f>SUM(I156:I157)</f>
        <v>31967</v>
      </c>
      <c r="J155" s="41">
        <f t="shared" si="4"/>
        <v>33</v>
      </c>
      <c r="K155" s="41">
        <f>SUM(K156:K157)</f>
        <v>31967</v>
      </c>
      <c r="L155" s="41">
        <f t="shared" si="5"/>
        <v>0</v>
      </c>
      <c r="M155" s="35"/>
    </row>
    <row r="156" spans="1:18" ht="11.25">
      <c r="A156" s="36"/>
      <c r="B156" s="37"/>
      <c r="C156" s="38"/>
      <c r="D156" s="42"/>
      <c r="E156" s="60" t="s">
        <v>22</v>
      </c>
      <c r="F156" s="44" t="s">
        <v>84</v>
      </c>
      <c r="G156" s="45">
        <v>12000</v>
      </c>
      <c r="H156" s="45">
        <v>32000</v>
      </c>
      <c r="I156" s="45">
        <v>31967</v>
      </c>
      <c r="J156" s="45">
        <f t="shared" si="4"/>
        <v>33</v>
      </c>
      <c r="K156" s="45">
        <v>31967</v>
      </c>
      <c r="L156" s="45">
        <f t="shared" si="5"/>
        <v>0</v>
      </c>
      <c r="M156" s="35"/>
      <c r="N156" s="46"/>
      <c r="Q156" s="28"/>
      <c r="R156" s="28"/>
    </row>
    <row r="157" spans="1:13" ht="11.25">
      <c r="A157" s="36"/>
      <c r="B157" s="37"/>
      <c r="C157" s="38"/>
      <c r="D157" s="42"/>
      <c r="E157" s="60" t="s">
        <v>25</v>
      </c>
      <c r="F157" s="44" t="s">
        <v>85</v>
      </c>
      <c r="G157" s="45"/>
      <c r="H157" s="45"/>
      <c r="I157" s="45"/>
      <c r="J157" s="45">
        <f t="shared" si="4"/>
        <v>0</v>
      </c>
      <c r="K157" s="45"/>
      <c r="L157" s="45">
        <f t="shared" si="5"/>
        <v>0</v>
      </c>
      <c r="M157" s="35"/>
    </row>
    <row r="158" spans="1:13" ht="11.25">
      <c r="A158" s="36"/>
      <c r="B158" s="37"/>
      <c r="C158" s="38"/>
      <c r="D158" s="42" t="s">
        <v>90</v>
      </c>
      <c r="E158" s="60"/>
      <c r="F158" s="44" t="s">
        <v>155</v>
      </c>
      <c r="G158" s="45"/>
      <c r="H158" s="45"/>
      <c r="I158" s="45"/>
      <c r="J158" s="45">
        <f t="shared" si="4"/>
        <v>0</v>
      </c>
      <c r="K158" s="45"/>
      <c r="L158" s="45">
        <f t="shared" si="5"/>
        <v>0</v>
      </c>
      <c r="M158" s="35"/>
    </row>
    <row r="159" spans="1:13" ht="11.25">
      <c r="A159" s="36"/>
      <c r="B159" s="37"/>
      <c r="C159" s="38"/>
      <c r="D159" s="42" t="s">
        <v>92</v>
      </c>
      <c r="E159" s="43"/>
      <c r="F159" s="44" t="s">
        <v>95</v>
      </c>
      <c r="G159" s="41">
        <f>SUM(G160:G161)</f>
        <v>23000</v>
      </c>
      <c r="H159" s="41">
        <f>SUM(H160:H161)</f>
        <v>37000</v>
      </c>
      <c r="I159" s="41">
        <f>SUM(I160:I161)</f>
        <v>16850</v>
      </c>
      <c r="J159" s="41">
        <f t="shared" si="4"/>
        <v>20150</v>
      </c>
      <c r="K159" s="41">
        <f>SUM(K160:K161)</f>
        <v>16850</v>
      </c>
      <c r="L159" s="41">
        <f t="shared" si="5"/>
        <v>0</v>
      </c>
      <c r="M159" s="35"/>
    </row>
    <row r="160" spans="1:18" ht="22.5">
      <c r="A160" s="48"/>
      <c r="B160" s="49"/>
      <c r="C160" s="50"/>
      <c r="D160" s="51"/>
      <c r="E160" s="52" t="s">
        <v>22</v>
      </c>
      <c r="F160" s="69" t="s">
        <v>96</v>
      </c>
      <c r="G160" s="45"/>
      <c r="H160" s="45">
        <v>14000</v>
      </c>
      <c r="I160" s="45"/>
      <c r="J160" s="45">
        <f t="shared" si="4"/>
        <v>14000</v>
      </c>
      <c r="K160" s="45"/>
      <c r="L160" s="45">
        <f t="shared" si="5"/>
        <v>0</v>
      </c>
      <c r="M160" s="35"/>
      <c r="N160" s="46"/>
      <c r="Q160" s="28"/>
      <c r="R160" s="28"/>
    </row>
    <row r="161" spans="1:13" ht="22.5">
      <c r="A161" s="48"/>
      <c r="B161" s="49"/>
      <c r="C161" s="50"/>
      <c r="D161" s="51"/>
      <c r="E161" s="52" t="s">
        <v>25</v>
      </c>
      <c r="F161" s="69" t="s">
        <v>97</v>
      </c>
      <c r="G161" s="45">
        <v>23000</v>
      </c>
      <c r="H161" s="45">
        <v>23000</v>
      </c>
      <c r="I161" s="45">
        <v>16850</v>
      </c>
      <c r="J161" s="45">
        <f t="shared" si="4"/>
        <v>6150</v>
      </c>
      <c r="K161" s="45">
        <v>16850</v>
      </c>
      <c r="L161" s="45">
        <f t="shared" si="5"/>
        <v>0</v>
      </c>
      <c r="M161" s="35"/>
    </row>
    <row r="162" spans="1:13" ht="11.25">
      <c r="A162" s="36"/>
      <c r="B162" s="37"/>
      <c r="C162" s="38"/>
      <c r="D162" s="51" t="s">
        <v>94</v>
      </c>
      <c r="E162" s="52"/>
      <c r="F162" s="44" t="s">
        <v>156</v>
      </c>
      <c r="G162" s="45"/>
      <c r="H162" s="45"/>
      <c r="I162" s="45"/>
      <c r="J162" s="45">
        <f t="shared" si="4"/>
        <v>0</v>
      </c>
      <c r="K162" s="45"/>
      <c r="L162" s="45">
        <f t="shared" si="5"/>
        <v>0</v>
      </c>
      <c r="M162" s="35"/>
    </row>
    <row r="163" spans="1:13" ht="11.25">
      <c r="A163" s="36"/>
      <c r="B163" s="37"/>
      <c r="C163" s="38"/>
      <c r="D163" s="51" t="s">
        <v>157</v>
      </c>
      <c r="E163" s="52"/>
      <c r="F163" s="53" t="s">
        <v>158</v>
      </c>
      <c r="G163" s="45"/>
      <c r="H163" s="45"/>
      <c r="I163" s="45"/>
      <c r="J163" s="45">
        <f t="shared" si="4"/>
        <v>0</v>
      </c>
      <c r="K163" s="45"/>
      <c r="L163" s="45">
        <f t="shared" si="5"/>
        <v>0</v>
      </c>
      <c r="M163" s="35"/>
    </row>
    <row r="164" spans="1:13" ht="11.25">
      <c r="A164" s="36"/>
      <c r="B164" s="37"/>
      <c r="C164" s="38"/>
      <c r="D164" s="42" t="s">
        <v>159</v>
      </c>
      <c r="E164" s="43"/>
      <c r="F164" s="44" t="s">
        <v>101</v>
      </c>
      <c r="G164" s="41">
        <f>SUM(G165:G166)</f>
        <v>3000</v>
      </c>
      <c r="H164" s="41">
        <f>SUM(H165:H166)</f>
        <v>6500</v>
      </c>
      <c r="I164" s="41">
        <f>SUM(I165:I166)</f>
        <v>6362</v>
      </c>
      <c r="J164" s="41">
        <f t="shared" si="4"/>
        <v>138</v>
      </c>
      <c r="K164" s="41">
        <f>SUM(K165:K166)</f>
        <v>6362</v>
      </c>
      <c r="L164" s="41">
        <f t="shared" si="5"/>
        <v>0</v>
      </c>
      <c r="M164" s="35"/>
    </row>
    <row r="165" spans="1:13" ht="11.25">
      <c r="A165" s="36"/>
      <c r="B165" s="37"/>
      <c r="C165" s="38"/>
      <c r="D165" s="42"/>
      <c r="E165" s="43" t="s">
        <v>22</v>
      </c>
      <c r="F165" s="53" t="s">
        <v>102</v>
      </c>
      <c r="G165" s="45"/>
      <c r="H165" s="45"/>
      <c r="I165" s="45"/>
      <c r="J165" s="45">
        <f t="shared" si="4"/>
        <v>0</v>
      </c>
      <c r="K165" s="45"/>
      <c r="L165" s="45">
        <f t="shared" si="5"/>
        <v>0</v>
      </c>
      <c r="M165" s="35"/>
    </row>
    <row r="166" spans="1:18" ht="11.25">
      <c r="A166" s="57"/>
      <c r="B166" s="58"/>
      <c r="C166" s="59"/>
      <c r="D166" s="54"/>
      <c r="E166" s="60" t="s">
        <v>25</v>
      </c>
      <c r="F166" s="56" t="s">
        <v>103</v>
      </c>
      <c r="G166" s="45">
        <v>3000</v>
      </c>
      <c r="H166" s="45">
        <v>6500</v>
      </c>
      <c r="I166" s="45">
        <v>6362</v>
      </c>
      <c r="J166" s="45">
        <f t="shared" si="4"/>
        <v>138</v>
      </c>
      <c r="K166" s="45">
        <v>6362</v>
      </c>
      <c r="L166" s="45">
        <f t="shared" si="5"/>
        <v>0</v>
      </c>
      <c r="M166" s="35"/>
      <c r="N166" s="46"/>
      <c r="Q166" s="28"/>
      <c r="R166" s="28"/>
    </row>
    <row r="167" spans="1:13" ht="11.25">
      <c r="A167" s="36"/>
      <c r="B167" s="37"/>
      <c r="C167" s="38"/>
      <c r="D167" s="54" t="s">
        <v>100</v>
      </c>
      <c r="E167" s="60"/>
      <c r="F167" s="56" t="s">
        <v>105</v>
      </c>
      <c r="G167" s="45"/>
      <c r="H167" s="45"/>
      <c r="I167" s="45"/>
      <c r="J167" s="45">
        <f t="shared" si="4"/>
        <v>0</v>
      </c>
      <c r="K167" s="45"/>
      <c r="L167" s="45">
        <f t="shared" si="5"/>
        <v>0</v>
      </c>
      <c r="M167" s="35"/>
    </row>
    <row r="168" spans="1:13" ht="11.25">
      <c r="A168" s="36"/>
      <c r="B168" s="37"/>
      <c r="C168" s="38"/>
      <c r="D168" s="54" t="s">
        <v>160</v>
      </c>
      <c r="E168" s="60"/>
      <c r="F168" s="56" t="s">
        <v>107</v>
      </c>
      <c r="G168" s="45"/>
      <c r="H168" s="45"/>
      <c r="I168" s="45"/>
      <c r="J168" s="45">
        <f t="shared" si="4"/>
        <v>0</v>
      </c>
      <c r="K168" s="45"/>
      <c r="L168" s="45">
        <f t="shared" si="5"/>
        <v>0</v>
      </c>
      <c r="M168" s="35"/>
    </row>
    <row r="169" spans="1:13" ht="11.25">
      <c r="A169" s="36"/>
      <c r="B169" s="37"/>
      <c r="C169" s="38"/>
      <c r="D169" s="42" t="s">
        <v>106</v>
      </c>
      <c r="E169" s="43"/>
      <c r="F169" s="44" t="s">
        <v>109</v>
      </c>
      <c r="G169" s="45"/>
      <c r="H169" s="45"/>
      <c r="I169" s="45"/>
      <c r="J169" s="45">
        <f t="shared" si="4"/>
        <v>0</v>
      </c>
      <c r="K169" s="45"/>
      <c r="L169" s="45">
        <f t="shared" si="5"/>
        <v>0</v>
      </c>
      <c r="M169" s="35"/>
    </row>
    <row r="170" spans="1:18" ht="11.25">
      <c r="A170" s="36"/>
      <c r="B170" s="37"/>
      <c r="C170" s="38"/>
      <c r="D170" s="42" t="s">
        <v>161</v>
      </c>
      <c r="E170" s="43"/>
      <c r="F170" s="44" t="s">
        <v>113</v>
      </c>
      <c r="G170" s="45">
        <v>530000</v>
      </c>
      <c r="H170" s="45">
        <v>895000</v>
      </c>
      <c r="I170" s="45">
        <v>891409</v>
      </c>
      <c r="J170" s="45">
        <f t="shared" si="4"/>
        <v>3591</v>
      </c>
      <c r="K170" s="45">
        <v>891409</v>
      </c>
      <c r="L170" s="45">
        <f t="shared" si="5"/>
        <v>0</v>
      </c>
      <c r="M170" s="35"/>
      <c r="N170" s="46"/>
      <c r="Q170" s="28"/>
      <c r="R170" s="28"/>
    </row>
    <row r="171" spans="1:18" ht="11.25">
      <c r="A171" s="70"/>
      <c r="B171" s="71"/>
      <c r="C171" s="72"/>
      <c r="D171" s="73" t="s">
        <v>59</v>
      </c>
      <c r="E171" s="74"/>
      <c r="F171" s="44" t="s">
        <v>115</v>
      </c>
      <c r="G171" s="45">
        <v>225000</v>
      </c>
      <c r="H171" s="45">
        <v>346000</v>
      </c>
      <c r="I171" s="45">
        <v>345998</v>
      </c>
      <c r="J171" s="45">
        <f t="shared" si="4"/>
        <v>2</v>
      </c>
      <c r="K171" s="45">
        <v>345998</v>
      </c>
      <c r="L171" s="45">
        <f t="shared" si="5"/>
        <v>0</v>
      </c>
      <c r="M171" s="35"/>
      <c r="N171" s="46"/>
      <c r="Q171" s="28"/>
      <c r="R171" s="28"/>
    </row>
    <row r="172" spans="1:13" ht="11.25">
      <c r="A172" s="36" t="s">
        <v>18</v>
      </c>
      <c r="B172" s="37" t="s">
        <v>147</v>
      </c>
      <c r="C172" s="38" t="s">
        <v>25</v>
      </c>
      <c r="D172" s="37"/>
      <c r="E172" s="39"/>
      <c r="F172" s="40" t="s">
        <v>116</v>
      </c>
      <c r="G172" s="63">
        <f>SUM(G173:G174)</f>
        <v>42000</v>
      </c>
      <c r="H172" s="63">
        <f>SUM(H173:H174)</f>
        <v>69000</v>
      </c>
      <c r="I172" s="63">
        <f>SUM(I173:I174)</f>
        <v>68709</v>
      </c>
      <c r="J172" s="63">
        <f t="shared" si="4"/>
        <v>291</v>
      </c>
      <c r="K172" s="63">
        <f>SUM(K173:K174)</f>
        <v>68709</v>
      </c>
      <c r="L172" s="63">
        <f t="shared" si="5"/>
        <v>0</v>
      </c>
      <c r="M172" s="35"/>
    </row>
    <row r="173" spans="1:13" ht="11.25">
      <c r="A173" s="36"/>
      <c r="B173" s="37"/>
      <c r="C173" s="38"/>
      <c r="D173" s="42" t="s">
        <v>22</v>
      </c>
      <c r="E173" s="43"/>
      <c r="F173" s="44" t="s">
        <v>117</v>
      </c>
      <c r="G173" s="45"/>
      <c r="H173" s="45"/>
      <c r="I173" s="45"/>
      <c r="J173" s="45">
        <f t="shared" si="4"/>
        <v>0</v>
      </c>
      <c r="K173" s="45"/>
      <c r="L173" s="45">
        <f t="shared" si="5"/>
        <v>0</v>
      </c>
      <c r="M173" s="35"/>
    </row>
    <row r="174" spans="1:18" ht="11.25">
      <c r="A174" s="36"/>
      <c r="B174" s="37"/>
      <c r="C174" s="38"/>
      <c r="D174" s="42" t="s">
        <v>25</v>
      </c>
      <c r="E174" s="43"/>
      <c r="F174" s="44" t="s">
        <v>118</v>
      </c>
      <c r="G174" s="45">
        <v>42000</v>
      </c>
      <c r="H174" s="45">
        <v>69000</v>
      </c>
      <c r="I174" s="45">
        <v>68709</v>
      </c>
      <c r="J174" s="45">
        <f t="shared" si="4"/>
        <v>291</v>
      </c>
      <c r="K174" s="45">
        <v>68709</v>
      </c>
      <c r="L174" s="45">
        <f t="shared" si="5"/>
        <v>0</v>
      </c>
      <c r="M174" s="35"/>
      <c r="N174" s="46"/>
      <c r="Q174" s="28"/>
      <c r="R174" s="28"/>
    </row>
    <row r="175" spans="1:13" ht="11.25">
      <c r="A175" s="36" t="s">
        <v>18</v>
      </c>
      <c r="B175" s="37" t="s">
        <v>147</v>
      </c>
      <c r="C175" s="38" t="s">
        <v>29</v>
      </c>
      <c r="D175" s="37"/>
      <c r="E175" s="39"/>
      <c r="F175" s="40" t="s">
        <v>119</v>
      </c>
      <c r="G175" s="63">
        <f>SUM(G176+G179+G183)</f>
        <v>0</v>
      </c>
      <c r="H175" s="63">
        <f>SUM(H176+H179+H183)</f>
        <v>238000</v>
      </c>
      <c r="I175" s="63">
        <f>SUM(I176+I179+I183)</f>
        <v>237750</v>
      </c>
      <c r="J175" s="63">
        <f aca="true" t="shared" si="6" ref="J175:J238">+H175-I175</f>
        <v>250</v>
      </c>
      <c r="K175" s="63">
        <f>SUM(K176+K179+K183)</f>
        <v>237750</v>
      </c>
      <c r="L175" s="63">
        <f t="shared" si="5"/>
        <v>0</v>
      </c>
      <c r="M175" s="35"/>
    </row>
    <row r="176" spans="1:13" ht="11.25">
      <c r="A176" s="36"/>
      <c r="B176" s="37"/>
      <c r="C176" s="38"/>
      <c r="D176" s="42" t="s">
        <v>22</v>
      </c>
      <c r="E176" s="43"/>
      <c r="F176" s="44" t="s">
        <v>120</v>
      </c>
      <c r="G176" s="41"/>
      <c r="H176" s="41"/>
      <c r="I176" s="41">
        <f>SUM(I177:I178)</f>
        <v>0</v>
      </c>
      <c r="J176" s="41">
        <f t="shared" si="6"/>
        <v>0</v>
      </c>
      <c r="K176" s="41">
        <f>SUM(K177:K178)</f>
        <v>0</v>
      </c>
      <c r="L176" s="41">
        <f t="shared" si="5"/>
        <v>0</v>
      </c>
      <c r="M176" s="35"/>
    </row>
    <row r="177" spans="1:13" ht="22.5">
      <c r="A177" s="36"/>
      <c r="B177" s="37"/>
      <c r="C177" s="38"/>
      <c r="D177" s="42"/>
      <c r="E177" s="43" t="s">
        <v>22</v>
      </c>
      <c r="F177" s="47" t="s">
        <v>121</v>
      </c>
      <c r="G177" s="45"/>
      <c r="H177" s="45"/>
      <c r="I177" s="45"/>
      <c r="J177" s="45">
        <f t="shared" si="6"/>
        <v>0</v>
      </c>
      <c r="K177" s="45"/>
      <c r="L177" s="45">
        <f t="shared" si="5"/>
        <v>0</v>
      </c>
      <c r="M177" s="35"/>
    </row>
    <row r="178" spans="1:13" ht="11.25">
      <c r="A178" s="36"/>
      <c r="B178" s="37"/>
      <c r="C178" s="38"/>
      <c r="D178" s="42"/>
      <c r="E178" s="43" t="s">
        <v>25</v>
      </c>
      <c r="F178" s="44" t="s">
        <v>122</v>
      </c>
      <c r="G178" s="45"/>
      <c r="H178" s="45"/>
      <c r="I178" s="45"/>
      <c r="J178" s="45">
        <f t="shared" si="6"/>
        <v>0</v>
      </c>
      <c r="K178" s="45"/>
      <c r="L178" s="45">
        <f t="shared" si="5"/>
        <v>0</v>
      </c>
      <c r="M178" s="35"/>
    </row>
    <row r="179" spans="1:13" ht="11.25">
      <c r="A179" s="36"/>
      <c r="B179" s="37"/>
      <c r="C179" s="38"/>
      <c r="D179" s="42" t="s">
        <v>25</v>
      </c>
      <c r="E179" s="43"/>
      <c r="F179" s="44" t="s">
        <v>123</v>
      </c>
      <c r="G179" s="41"/>
      <c r="H179" s="41">
        <f>SUM(H180:H182)</f>
        <v>231000</v>
      </c>
      <c r="I179" s="41">
        <f>SUM(I180:I182)</f>
        <v>230949</v>
      </c>
      <c r="J179" s="41">
        <f t="shared" si="6"/>
        <v>51</v>
      </c>
      <c r="K179" s="41">
        <f>SUM(K180:K182)</f>
        <v>230949</v>
      </c>
      <c r="L179" s="41">
        <f t="shared" si="5"/>
        <v>0</v>
      </c>
      <c r="M179" s="35"/>
    </row>
    <row r="180" spans="1:13" ht="22.5">
      <c r="A180" s="36"/>
      <c r="B180" s="37"/>
      <c r="C180" s="38"/>
      <c r="D180" s="42"/>
      <c r="E180" s="43" t="s">
        <v>22</v>
      </c>
      <c r="F180" s="47" t="s">
        <v>121</v>
      </c>
      <c r="G180" s="45"/>
      <c r="H180" s="45"/>
      <c r="I180" s="45"/>
      <c r="J180" s="45">
        <f t="shared" si="6"/>
        <v>0</v>
      </c>
      <c r="K180" s="45"/>
      <c r="L180" s="45">
        <f t="shared" si="5"/>
        <v>0</v>
      </c>
      <c r="M180" s="35"/>
    </row>
    <row r="181" spans="1:13" ht="11.25">
      <c r="A181" s="36"/>
      <c r="B181" s="37"/>
      <c r="C181" s="38"/>
      <c r="D181" s="42"/>
      <c r="E181" s="43" t="s">
        <v>25</v>
      </c>
      <c r="F181" s="44" t="s">
        <v>124</v>
      </c>
      <c r="G181" s="45"/>
      <c r="H181" s="45"/>
      <c r="I181" s="45"/>
      <c r="J181" s="45">
        <f t="shared" si="6"/>
        <v>0</v>
      </c>
      <c r="K181" s="45"/>
      <c r="L181" s="45">
        <f t="shared" si="5"/>
        <v>0</v>
      </c>
      <c r="M181" s="35"/>
    </row>
    <row r="182" spans="1:18" ht="22.5">
      <c r="A182" s="36"/>
      <c r="B182" s="37"/>
      <c r="C182" s="38"/>
      <c r="D182" s="42"/>
      <c r="E182" s="43" t="s">
        <v>29</v>
      </c>
      <c r="F182" s="47" t="s">
        <v>125</v>
      </c>
      <c r="G182" s="45"/>
      <c r="H182" s="45">
        <v>231000</v>
      </c>
      <c r="I182" s="45">
        <v>230949</v>
      </c>
      <c r="J182" s="45">
        <f t="shared" si="6"/>
        <v>51</v>
      </c>
      <c r="K182" s="45">
        <v>230949</v>
      </c>
      <c r="L182" s="45">
        <f t="shared" si="5"/>
        <v>0</v>
      </c>
      <c r="M182" s="35"/>
      <c r="N182" s="46"/>
      <c r="Q182" s="28"/>
      <c r="R182" s="28"/>
    </row>
    <row r="183" spans="1:13" ht="11.25">
      <c r="A183" s="36"/>
      <c r="B183" s="37"/>
      <c r="C183" s="38"/>
      <c r="D183" s="42" t="s">
        <v>29</v>
      </c>
      <c r="E183" s="43"/>
      <c r="F183" s="44" t="s">
        <v>126</v>
      </c>
      <c r="G183" s="41"/>
      <c r="H183" s="41">
        <f>+H187</f>
        <v>7000</v>
      </c>
      <c r="I183" s="41">
        <v>6801</v>
      </c>
      <c r="J183" s="41">
        <f t="shared" si="6"/>
        <v>199</v>
      </c>
      <c r="K183" s="41">
        <v>6801</v>
      </c>
      <c r="L183" s="41">
        <f t="shared" si="5"/>
        <v>0</v>
      </c>
      <c r="M183" s="35"/>
    </row>
    <row r="184" spans="1:13" ht="11.25">
      <c r="A184" s="57"/>
      <c r="B184" s="58"/>
      <c r="C184" s="59"/>
      <c r="D184" s="54"/>
      <c r="E184" s="60" t="s">
        <v>22</v>
      </c>
      <c r="F184" s="56" t="s">
        <v>128</v>
      </c>
      <c r="G184" s="45"/>
      <c r="H184" s="45"/>
      <c r="I184" s="45"/>
      <c r="J184" s="45">
        <f t="shared" si="6"/>
        <v>0</v>
      </c>
      <c r="K184" s="45"/>
      <c r="L184" s="45">
        <f t="shared" si="5"/>
        <v>0</v>
      </c>
      <c r="M184" s="35"/>
    </row>
    <row r="185" spans="1:13" ht="11.25">
      <c r="A185" s="57"/>
      <c r="B185" s="58"/>
      <c r="C185" s="59"/>
      <c r="D185" s="54"/>
      <c r="E185" s="60" t="s">
        <v>25</v>
      </c>
      <c r="F185" s="56" t="s">
        <v>128</v>
      </c>
      <c r="G185" s="45"/>
      <c r="H185" s="45"/>
      <c r="I185" s="45"/>
      <c r="J185" s="45">
        <f t="shared" si="6"/>
        <v>0</v>
      </c>
      <c r="K185" s="45"/>
      <c r="L185" s="45">
        <f t="shared" si="5"/>
        <v>0</v>
      </c>
      <c r="M185" s="35"/>
    </row>
    <row r="186" spans="1:13" ht="11.25">
      <c r="A186" s="57"/>
      <c r="B186" s="58"/>
      <c r="C186" s="59"/>
      <c r="D186" s="54"/>
      <c r="E186" s="60" t="s">
        <v>29</v>
      </c>
      <c r="F186" s="56" t="s">
        <v>129</v>
      </c>
      <c r="G186" s="45"/>
      <c r="H186" s="45"/>
      <c r="I186" s="45"/>
      <c r="J186" s="45">
        <f t="shared" si="6"/>
        <v>0</v>
      </c>
      <c r="K186" s="45"/>
      <c r="L186" s="45">
        <f t="shared" si="5"/>
        <v>0</v>
      </c>
      <c r="M186" s="35"/>
    </row>
    <row r="187" spans="1:13" ht="22.5">
      <c r="A187" s="57"/>
      <c r="B187" s="58"/>
      <c r="C187" s="59"/>
      <c r="D187" s="54"/>
      <c r="E187" s="60" t="s">
        <v>33</v>
      </c>
      <c r="F187" s="61" t="s">
        <v>162</v>
      </c>
      <c r="G187" s="45"/>
      <c r="H187" s="45">
        <v>7000</v>
      </c>
      <c r="I187" s="45">
        <v>6801</v>
      </c>
      <c r="J187" s="45">
        <f t="shared" si="6"/>
        <v>199</v>
      </c>
      <c r="K187" s="45">
        <v>6801</v>
      </c>
      <c r="L187" s="45">
        <f t="shared" si="5"/>
        <v>0</v>
      </c>
      <c r="M187" s="35"/>
    </row>
    <row r="188" spans="1:13" ht="11.25">
      <c r="A188" s="36" t="s">
        <v>18</v>
      </c>
      <c r="B188" s="37" t="s">
        <v>147</v>
      </c>
      <c r="C188" s="38" t="s">
        <v>33</v>
      </c>
      <c r="D188" s="37"/>
      <c r="E188" s="39"/>
      <c r="F188" s="40" t="s">
        <v>131</v>
      </c>
      <c r="G188" s="63">
        <f>SUM(G189:G195)</f>
        <v>40000</v>
      </c>
      <c r="H188" s="63">
        <f>SUM(H189:H195)</f>
        <v>105000</v>
      </c>
      <c r="I188" s="63">
        <f>SUM(I189:I195)</f>
        <v>97193</v>
      </c>
      <c r="J188" s="63">
        <f t="shared" si="6"/>
        <v>7807</v>
      </c>
      <c r="K188" s="63">
        <f>SUM(K189:K195)</f>
        <v>97193</v>
      </c>
      <c r="L188" s="63">
        <f t="shared" si="5"/>
        <v>0</v>
      </c>
      <c r="M188" s="35"/>
    </row>
    <row r="189" spans="1:13" ht="11.25">
      <c r="A189" s="36"/>
      <c r="B189" s="37"/>
      <c r="C189" s="38"/>
      <c r="D189" s="42" t="s">
        <v>22</v>
      </c>
      <c r="E189" s="43"/>
      <c r="F189" s="44" t="s">
        <v>132</v>
      </c>
      <c r="G189" s="45"/>
      <c r="H189" s="45"/>
      <c r="I189" s="45"/>
      <c r="J189" s="45">
        <f t="shared" si="6"/>
        <v>0</v>
      </c>
      <c r="K189" s="45"/>
      <c r="L189" s="45">
        <f t="shared" si="5"/>
        <v>0</v>
      </c>
      <c r="M189" s="35"/>
    </row>
    <row r="190" spans="1:13" ht="11.25">
      <c r="A190" s="36"/>
      <c r="B190" s="37"/>
      <c r="C190" s="38"/>
      <c r="D190" s="42" t="s">
        <v>25</v>
      </c>
      <c r="E190" s="43"/>
      <c r="F190" s="44" t="s">
        <v>133</v>
      </c>
      <c r="G190" s="45"/>
      <c r="H190" s="45"/>
      <c r="I190" s="45"/>
      <c r="J190" s="45">
        <f t="shared" si="6"/>
        <v>0</v>
      </c>
      <c r="K190" s="45"/>
      <c r="L190" s="45">
        <f t="shared" si="5"/>
        <v>0</v>
      </c>
      <c r="M190" s="35"/>
    </row>
    <row r="191" spans="1:13" ht="11.25">
      <c r="A191" s="36"/>
      <c r="B191" s="37"/>
      <c r="C191" s="38"/>
      <c r="D191" s="42" t="s">
        <v>29</v>
      </c>
      <c r="E191" s="43"/>
      <c r="F191" s="44" t="s">
        <v>134</v>
      </c>
      <c r="G191" s="45"/>
      <c r="H191" s="45"/>
      <c r="I191" s="45"/>
      <c r="J191" s="45">
        <f t="shared" si="6"/>
        <v>0</v>
      </c>
      <c r="K191" s="45"/>
      <c r="L191" s="45">
        <f t="shared" si="5"/>
        <v>0</v>
      </c>
      <c r="M191" s="35"/>
    </row>
    <row r="192" spans="1:13" ht="11.25">
      <c r="A192" s="36"/>
      <c r="B192" s="37"/>
      <c r="C192" s="38"/>
      <c r="D192" s="42" t="s">
        <v>33</v>
      </c>
      <c r="E192" s="43"/>
      <c r="F192" s="44" t="s">
        <v>135</v>
      </c>
      <c r="G192" s="45"/>
      <c r="H192" s="45"/>
      <c r="I192" s="45"/>
      <c r="J192" s="45">
        <f t="shared" si="6"/>
        <v>0</v>
      </c>
      <c r="K192" s="45"/>
      <c r="L192" s="45">
        <f t="shared" si="5"/>
        <v>0</v>
      </c>
      <c r="M192" s="35"/>
    </row>
    <row r="193" spans="1:18" ht="11.25">
      <c r="A193" s="36"/>
      <c r="B193" s="37"/>
      <c r="C193" s="38"/>
      <c r="D193" s="42" t="s">
        <v>54</v>
      </c>
      <c r="E193" s="43"/>
      <c r="F193" s="44" t="s">
        <v>136</v>
      </c>
      <c r="G193" s="45">
        <v>40000</v>
      </c>
      <c r="H193" s="45">
        <v>105000</v>
      </c>
      <c r="I193" s="45">
        <v>97193</v>
      </c>
      <c r="J193" s="45">
        <f t="shared" si="6"/>
        <v>7807</v>
      </c>
      <c r="K193" s="45">
        <v>97193</v>
      </c>
      <c r="L193" s="45">
        <f t="shared" si="5"/>
        <v>0</v>
      </c>
      <c r="M193" s="35"/>
      <c r="N193" s="46"/>
      <c r="Q193" s="28"/>
      <c r="R193" s="28"/>
    </row>
    <row r="194" spans="1:13" ht="11.25">
      <c r="A194" s="36"/>
      <c r="B194" s="37"/>
      <c r="C194" s="38"/>
      <c r="D194" s="42" t="s">
        <v>56</v>
      </c>
      <c r="E194" s="43"/>
      <c r="F194" s="44" t="s">
        <v>137</v>
      </c>
      <c r="G194" s="45"/>
      <c r="H194" s="45"/>
      <c r="I194" s="45"/>
      <c r="J194" s="45">
        <f t="shared" si="6"/>
        <v>0</v>
      </c>
      <c r="K194" s="45"/>
      <c r="L194" s="45">
        <f t="shared" si="5"/>
        <v>0</v>
      </c>
      <c r="M194" s="35"/>
    </row>
    <row r="195" spans="1:13" ht="11.25">
      <c r="A195" s="36"/>
      <c r="B195" s="37"/>
      <c r="C195" s="38"/>
      <c r="D195" s="42" t="s">
        <v>39</v>
      </c>
      <c r="E195" s="43"/>
      <c r="F195" s="44" t="s">
        <v>138</v>
      </c>
      <c r="G195" s="45"/>
      <c r="H195" s="45"/>
      <c r="I195" s="45"/>
      <c r="J195" s="45">
        <f t="shared" si="6"/>
        <v>0</v>
      </c>
      <c r="K195" s="45"/>
      <c r="L195" s="45">
        <f t="shared" si="5"/>
        <v>0</v>
      </c>
      <c r="M195" s="35"/>
    </row>
    <row r="196" spans="1:13" ht="11.25">
      <c r="A196" s="36" t="s">
        <v>18</v>
      </c>
      <c r="B196" s="37" t="s">
        <v>147</v>
      </c>
      <c r="C196" s="38" t="s">
        <v>54</v>
      </c>
      <c r="D196" s="37"/>
      <c r="E196" s="39"/>
      <c r="F196" s="40" t="s">
        <v>139</v>
      </c>
      <c r="G196" s="63">
        <f>SUM(G197+G200+G201+G203)</f>
        <v>0</v>
      </c>
      <c r="H196" s="63">
        <f>SUM(H197+H200+H201+H203)</f>
        <v>97000</v>
      </c>
      <c r="I196" s="63">
        <f>SUM(I197+I200+I201+I203)</f>
        <v>93138</v>
      </c>
      <c r="J196" s="63">
        <f t="shared" si="6"/>
        <v>3862</v>
      </c>
      <c r="K196" s="63">
        <f>SUM(K197+K200+K201+K203)</f>
        <v>93138</v>
      </c>
      <c r="L196" s="63">
        <f t="shared" si="5"/>
        <v>0</v>
      </c>
      <c r="M196" s="35"/>
    </row>
    <row r="197" spans="1:13" ht="11.25">
      <c r="A197" s="36"/>
      <c r="B197" s="37"/>
      <c r="C197" s="38"/>
      <c r="D197" s="42" t="s">
        <v>22</v>
      </c>
      <c r="E197" s="43"/>
      <c r="F197" s="44" t="s">
        <v>140</v>
      </c>
      <c r="G197" s="41"/>
      <c r="H197" s="41">
        <f>+H198+H199</f>
        <v>25500</v>
      </c>
      <c r="I197" s="41">
        <f>+I198+I199</f>
        <v>24590</v>
      </c>
      <c r="J197" s="41">
        <f t="shared" si="6"/>
        <v>910</v>
      </c>
      <c r="K197" s="41">
        <v>24590</v>
      </c>
      <c r="L197" s="41">
        <f t="shared" si="5"/>
        <v>0</v>
      </c>
      <c r="M197" s="35"/>
    </row>
    <row r="198" spans="1:13" ht="11.25">
      <c r="A198" s="36"/>
      <c r="B198" s="37"/>
      <c r="C198" s="38"/>
      <c r="D198" s="42"/>
      <c r="E198" s="43" t="s">
        <v>22</v>
      </c>
      <c r="F198" s="44" t="s">
        <v>141</v>
      </c>
      <c r="G198" s="45"/>
      <c r="H198" s="45">
        <v>14500</v>
      </c>
      <c r="I198" s="45">
        <v>14012</v>
      </c>
      <c r="J198" s="45">
        <f t="shared" si="6"/>
        <v>488</v>
      </c>
      <c r="K198" s="45">
        <v>14012</v>
      </c>
      <c r="L198" s="45">
        <f t="shared" si="5"/>
        <v>0</v>
      </c>
      <c r="M198" s="35"/>
    </row>
    <row r="199" spans="1:13" ht="11.25">
      <c r="A199" s="36"/>
      <c r="B199" s="37"/>
      <c r="C199" s="38"/>
      <c r="D199" s="42"/>
      <c r="E199" s="43" t="s">
        <v>25</v>
      </c>
      <c r="F199" s="44" t="s">
        <v>142</v>
      </c>
      <c r="G199" s="45"/>
      <c r="H199" s="45">
        <v>11000</v>
      </c>
      <c r="I199" s="45">
        <v>10578</v>
      </c>
      <c r="J199" s="45">
        <f t="shared" si="6"/>
        <v>422</v>
      </c>
      <c r="K199" s="45">
        <v>10578</v>
      </c>
      <c r="L199" s="45">
        <f t="shared" si="5"/>
        <v>0</v>
      </c>
      <c r="M199" s="35"/>
    </row>
    <row r="200" spans="1:18" ht="11.25">
      <c r="A200" s="36"/>
      <c r="B200" s="37"/>
      <c r="C200" s="38"/>
      <c r="D200" s="42" t="s">
        <v>25</v>
      </c>
      <c r="E200" s="43"/>
      <c r="F200" s="44" t="s">
        <v>143</v>
      </c>
      <c r="G200" s="45"/>
      <c r="H200" s="45">
        <v>4000</v>
      </c>
      <c r="I200" s="45">
        <v>3530</v>
      </c>
      <c r="J200" s="45">
        <f t="shared" si="6"/>
        <v>470</v>
      </c>
      <c r="K200" s="45">
        <v>3530</v>
      </c>
      <c r="L200" s="45">
        <f aca="true" t="shared" si="7" ref="L200:L263">+I200-K200</f>
        <v>0</v>
      </c>
      <c r="M200" s="35"/>
      <c r="N200" s="46"/>
      <c r="Q200" s="28"/>
      <c r="R200" s="28"/>
    </row>
    <row r="201" spans="1:13" ht="11.25">
      <c r="A201" s="36"/>
      <c r="B201" s="37"/>
      <c r="C201" s="38"/>
      <c r="D201" s="42" t="s">
        <v>29</v>
      </c>
      <c r="E201" s="43"/>
      <c r="F201" s="44" t="s">
        <v>144</v>
      </c>
      <c r="G201" s="41"/>
      <c r="H201" s="41">
        <f>SUM(H202)</f>
        <v>65000</v>
      </c>
      <c r="I201" s="41">
        <f>SUM(I202)</f>
        <v>63736</v>
      </c>
      <c r="J201" s="41">
        <f t="shared" si="6"/>
        <v>1264</v>
      </c>
      <c r="K201" s="41">
        <f>SUM(K202)</f>
        <v>63736</v>
      </c>
      <c r="L201" s="41">
        <f t="shared" si="7"/>
        <v>0</v>
      </c>
      <c r="M201" s="35"/>
    </row>
    <row r="202" spans="1:13" ht="11.25">
      <c r="A202" s="36"/>
      <c r="B202" s="37"/>
      <c r="C202" s="38"/>
      <c r="D202" s="42"/>
      <c r="E202" s="43" t="s">
        <v>22</v>
      </c>
      <c r="F202" s="44" t="s">
        <v>145</v>
      </c>
      <c r="G202" s="45"/>
      <c r="H202" s="45">
        <v>65000</v>
      </c>
      <c r="I202" s="45">
        <v>63736</v>
      </c>
      <c r="J202" s="45">
        <f t="shared" si="6"/>
        <v>1264</v>
      </c>
      <c r="K202" s="45">
        <v>63736</v>
      </c>
      <c r="L202" s="45">
        <f t="shared" si="7"/>
        <v>0</v>
      </c>
      <c r="M202" s="35"/>
    </row>
    <row r="203" spans="1:13" ht="11.25">
      <c r="A203" s="36"/>
      <c r="B203" s="37"/>
      <c r="C203" s="38"/>
      <c r="D203" s="42" t="s">
        <v>33</v>
      </c>
      <c r="E203" s="43"/>
      <c r="F203" s="44" t="s">
        <v>146</v>
      </c>
      <c r="G203" s="45"/>
      <c r="H203" s="45">
        <v>2500</v>
      </c>
      <c r="I203" s="45">
        <v>1282</v>
      </c>
      <c r="J203" s="45">
        <f t="shared" si="6"/>
        <v>1218</v>
      </c>
      <c r="K203" s="45">
        <v>1282</v>
      </c>
      <c r="L203" s="45">
        <f t="shared" si="7"/>
        <v>0</v>
      </c>
      <c r="M203" s="35"/>
    </row>
    <row r="204" spans="1:13" ht="11.25">
      <c r="A204" s="29" t="s">
        <v>18</v>
      </c>
      <c r="B204" s="30" t="s">
        <v>163</v>
      </c>
      <c r="C204" s="31"/>
      <c r="D204" s="30"/>
      <c r="E204" s="32"/>
      <c r="F204" s="33" t="s">
        <v>164</v>
      </c>
      <c r="G204" s="34">
        <f>+G205+G206+G207+G208+G213+G214+G215+G216</f>
        <v>1205930</v>
      </c>
      <c r="H204" s="34">
        <f>+H205+H206+H207+H208+H213+H214+H215+H216</f>
        <v>1447316</v>
      </c>
      <c r="I204" s="34">
        <f>+I205+I206+I207+I208+I213+I214+I215+I216</f>
        <v>1402114</v>
      </c>
      <c r="J204" s="34">
        <f t="shared" si="6"/>
        <v>45202</v>
      </c>
      <c r="K204" s="34">
        <f>+K205+K206+K207+K208+K213+K214+K215+K216</f>
        <v>1399866</v>
      </c>
      <c r="L204" s="34">
        <f t="shared" si="7"/>
        <v>2248</v>
      </c>
      <c r="M204" s="35"/>
    </row>
    <row r="205" spans="1:13" ht="11.25">
      <c r="A205" s="36" t="s">
        <v>18</v>
      </c>
      <c r="B205" s="37" t="s">
        <v>163</v>
      </c>
      <c r="C205" s="38" t="s">
        <v>22</v>
      </c>
      <c r="D205" s="42"/>
      <c r="E205" s="43"/>
      <c r="F205" s="40" t="s">
        <v>165</v>
      </c>
      <c r="G205" s="75">
        <v>175000</v>
      </c>
      <c r="H205" s="75">
        <v>179000</v>
      </c>
      <c r="I205" s="45">
        <v>178449</v>
      </c>
      <c r="J205" s="45">
        <f t="shared" si="6"/>
        <v>551</v>
      </c>
      <c r="K205" s="45">
        <v>176201</v>
      </c>
      <c r="L205" s="45">
        <f t="shared" si="7"/>
        <v>2248</v>
      </c>
      <c r="M205" s="35"/>
    </row>
    <row r="206" spans="1:13" ht="11.25">
      <c r="A206" s="36" t="s">
        <v>18</v>
      </c>
      <c r="B206" s="37" t="s">
        <v>163</v>
      </c>
      <c r="C206" s="38" t="s">
        <v>25</v>
      </c>
      <c r="D206" s="42"/>
      <c r="E206" s="43"/>
      <c r="F206" s="40" t="s">
        <v>166</v>
      </c>
      <c r="G206" s="45"/>
      <c r="H206" s="45"/>
      <c r="I206" s="45"/>
      <c r="J206" s="45">
        <f t="shared" si="6"/>
        <v>0</v>
      </c>
      <c r="K206" s="45"/>
      <c r="L206" s="45">
        <f t="shared" si="7"/>
        <v>0</v>
      </c>
      <c r="M206" s="35"/>
    </row>
    <row r="207" spans="1:13" ht="11.25">
      <c r="A207" s="36" t="s">
        <v>18</v>
      </c>
      <c r="B207" s="37" t="s">
        <v>163</v>
      </c>
      <c r="C207" s="38" t="s">
        <v>29</v>
      </c>
      <c r="D207" s="42"/>
      <c r="E207" s="43"/>
      <c r="F207" s="40" t="s">
        <v>167</v>
      </c>
      <c r="G207" s="45"/>
      <c r="H207" s="45"/>
      <c r="I207" s="45"/>
      <c r="J207" s="45">
        <f t="shared" si="6"/>
        <v>0</v>
      </c>
      <c r="K207" s="45"/>
      <c r="L207" s="45">
        <f t="shared" si="7"/>
        <v>0</v>
      </c>
      <c r="M207" s="35"/>
    </row>
    <row r="208" spans="1:13" ht="11.25">
      <c r="A208" s="36" t="s">
        <v>18</v>
      </c>
      <c r="B208" s="37" t="s">
        <v>163</v>
      </c>
      <c r="C208" s="38" t="s">
        <v>33</v>
      </c>
      <c r="D208" s="42"/>
      <c r="E208" s="43"/>
      <c r="F208" s="40" t="s">
        <v>168</v>
      </c>
      <c r="G208" s="76">
        <f>SUM(G209:G212)</f>
        <v>930000</v>
      </c>
      <c r="H208" s="76">
        <f>SUM(H209:H212)</f>
        <v>1097886</v>
      </c>
      <c r="I208" s="77">
        <f>SUM(I209:I212)</f>
        <v>1056660</v>
      </c>
      <c r="J208" s="77">
        <f t="shared" si="6"/>
        <v>41226</v>
      </c>
      <c r="K208" s="77">
        <f>SUM(K209:K212)</f>
        <v>1056660</v>
      </c>
      <c r="L208" s="77">
        <f t="shared" si="7"/>
        <v>0</v>
      </c>
      <c r="M208" s="35"/>
    </row>
    <row r="209" spans="1:18" ht="11.25">
      <c r="A209" s="36"/>
      <c r="B209" s="37"/>
      <c r="C209" s="38"/>
      <c r="D209" s="42" t="s">
        <v>22</v>
      </c>
      <c r="E209" s="43"/>
      <c r="F209" s="44" t="s">
        <v>169</v>
      </c>
      <c r="G209" s="45">
        <v>874000</v>
      </c>
      <c r="H209" s="45">
        <v>978386</v>
      </c>
      <c r="I209" s="45">
        <v>946805</v>
      </c>
      <c r="J209" s="45">
        <f t="shared" si="6"/>
        <v>31581</v>
      </c>
      <c r="K209" s="45">
        <v>946805</v>
      </c>
      <c r="L209" s="45">
        <f t="shared" si="7"/>
        <v>0</v>
      </c>
      <c r="M209" s="35"/>
      <c r="N209" s="46"/>
      <c r="Q209" s="28"/>
      <c r="R209" s="28"/>
    </row>
    <row r="210" spans="1:18" ht="11.25">
      <c r="A210" s="36"/>
      <c r="B210" s="37"/>
      <c r="C210" s="38"/>
      <c r="D210" s="42" t="s">
        <v>25</v>
      </c>
      <c r="E210" s="43"/>
      <c r="F210" s="44" t="s">
        <v>116</v>
      </c>
      <c r="G210" s="45">
        <v>38000</v>
      </c>
      <c r="H210" s="45">
        <v>48000</v>
      </c>
      <c r="I210" s="45">
        <v>38782</v>
      </c>
      <c r="J210" s="45">
        <f t="shared" si="6"/>
        <v>9218</v>
      </c>
      <c r="K210" s="45">
        <v>38782</v>
      </c>
      <c r="L210" s="45">
        <f t="shared" si="7"/>
        <v>0</v>
      </c>
      <c r="M210" s="35"/>
      <c r="N210" s="46">
        <v>13041</v>
      </c>
      <c r="Q210" s="28"/>
      <c r="R210" s="28"/>
    </row>
    <row r="211" spans="1:18" ht="11.25">
      <c r="A211" s="36"/>
      <c r="B211" s="37"/>
      <c r="C211" s="38"/>
      <c r="D211" s="42" t="s">
        <v>29</v>
      </c>
      <c r="E211" s="43"/>
      <c r="F211" s="44" t="s">
        <v>131</v>
      </c>
      <c r="G211" s="45">
        <v>18000</v>
      </c>
      <c r="H211" s="45">
        <v>36500</v>
      </c>
      <c r="I211" s="45">
        <v>36120</v>
      </c>
      <c r="J211" s="45">
        <f t="shared" si="6"/>
        <v>380</v>
      </c>
      <c r="K211" s="45">
        <v>36120</v>
      </c>
      <c r="L211" s="45">
        <f t="shared" si="7"/>
        <v>0</v>
      </c>
      <c r="M211" s="35"/>
      <c r="N211" s="46"/>
      <c r="Q211" s="28"/>
      <c r="R211" s="28"/>
    </row>
    <row r="212" spans="1:18" ht="11.25">
      <c r="A212" s="36"/>
      <c r="B212" s="37"/>
      <c r="C212" s="38"/>
      <c r="D212" s="42" t="s">
        <v>33</v>
      </c>
      <c r="E212" s="43"/>
      <c r="F212" s="44" t="s">
        <v>139</v>
      </c>
      <c r="G212" s="45"/>
      <c r="H212" s="45">
        <v>35000</v>
      </c>
      <c r="I212" s="45">
        <v>34953</v>
      </c>
      <c r="J212" s="45">
        <f t="shared" si="6"/>
        <v>47</v>
      </c>
      <c r="K212" s="45">
        <v>34953</v>
      </c>
      <c r="L212" s="45">
        <f t="shared" si="7"/>
        <v>0</v>
      </c>
      <c r="M212" s="35"/>
      <c r="N212" s="46"/>
      <c r="Q212" s="28"/>
      <c r="R212" s="28"/>
    </row>
    <row r="213" spans="1:18" ht="11.25">
      <c r="A213" s="36" t="s">
        <v>18</v>
      </c>
      <c r="B213" s="37" t="s">
        <v>163</v>
      </c>
      <c r="C213" s="38" t="s">
        <v>54</v>
      </c>
      <c r="D213" s="42"/>
      <c r="E213" s="43"/>
      <c r="F213" s="40" t="s">
        <v>170</v>
      </c>
      <c r="G213" s="75">
        <v>98000</v>
      </c>
      <c r="H213" s="75">
        <v>167000</v>
      </c>
      <c r="I213" s="45">
        <v>166543</v>
      </c>
      <c r="J213" s="45">
        <f t="shared" si="6"/>
        <v>457</v>
      </c>
      <c r="K213" s="45">
        <v>166543</v>
      </c>
      <c r="L213" s="45">
        <f t="shared" si="7"/>
        <v>0</v>
      </c>
      <c r="M213" s="35"/>
      <c r="N213" s="46"/>
      <c r="Q213" s="28"/>
      <c r="R213" s="28"/>
    </row>
    <row r="214" spans="1:13" ht="11.25">
      <c r="A214" s="36" t="s">
        <v>18</v>
      </c>
      <c r="B214" s="37" t="s">
        <v>163</v>
      </c>
      <c r="C214" s="38" t="s">
        <v>56</v>
      </c>
      <c r="D214" s="42"/>
      <c r="E214" s="43"/>
      <c r="F214" s="40" t="s">
        <v>171</v>
      </c>
      <c r="G214" s="45"/>
      <c r="H214" s="45"/>
      <c r="I214" s="45"/>
      <c r="J214" s="45">
        <f t="shared" si="6"/>
        <v>0</v>
      </c>
      <c r="K214" s="45"/>
      <c r="L214" s="45">
        <f t="shared" si="7"/>
        <v>0</v>
      </c>
      <c r="M214" s="35"/>
    </row>
    <row r="215" spans="1:13" ht="11.25">
      <c r="A215" s="36" t="s">
        <v>18</v>
      </c>
      <c r="B215" s="37" t="s">
        <v>163</v>
      </c>
      <c r="C215" s="38" t="s">
        <v>39</v>
      </c>
      <c r="D215" s="42"/>
      <c r="E215" s="43"/>
      <c r="F215" s="40" t="s">
        <v>172</v>
      </c>
      <c r="G215" s="45"/>
      <c r="H215" s="45">
        <v>500</v>
      </c>
      <c r="I215" s="45">
        <v>112</v>
      </c>
      <c r="J215" s="45">
        <f t="shared" si="6"/>
        <v>388</v>
      </c>
      <c r="K215" s="45">
        <v>112</v>
      </c>
      <c r="L215" s="45">
        <f t="shared" si="7"/>
        <v>0</v>
      </c>
      <c r="M215" s="35"/>
    </row>
    <row r="216" spans="1:13" ht="11.25">
      <c r="A216" s="36" t="s">
        <v>18</v>
      </c>
      <c r="B216" s="37" t="s">
        <v>163</v>
      </c>
      <c r="C216" s="38" t="s">
        <v>59</v>
      </c>
      <c r="D216" s="42"/>
      <c r="E216" s="43"/>
      <c r="F216" s="40" t="s">
        <v>173</v>
      </c>
      <c r="G216" s="63">
        <f>SUM(G217:G218)</f>
        <v>2930</v>
      </c>
      <c r="H216" s="63">
        <f>SUM(H217:H218)</f>
        <v>2930</v>
      </c>
      <c r="I216" s="41">
        <f>SUM(I217:I218)</f>
        <v>350</v>
      </c>
      <c r="J216" s="41">
        <f t="shared" si="6"/>
        <v>2580</v>
      </c>
      <c r="K216" s="41">
        <f>SUM(K217:K218)</f>
        <v>350</v>
      </c>
      <c r="L216" s="41">
        <f t="shared" si="7"/>
        <v>0</v>
      </c>
      <c r="M216" s="35"/>
    </row>
    <row r="217" spans="1:13" ht="11.25">
      <c r="A217" s="36"/>
      <c r="B217" s="37"/>
      <c r="C217" s="38"/>
      <c r="D217" s="42" t="s">
        <v>22</v>
      </c>
      <c r="E217" s="16"/>
      <c r="F217" s="44" t="s">
        <v>174</v>
      </c>
      <c r="G217" s="45"/>
      <c r="H217" s="45"/>
      <c r="I217" s="45"/>
      <c r="J217" s="45">
        <f t="shared" si="6"/>
        <v>0</v>
      </c>
      <c r="K217" s="45"/>
      <c r="L217" s="45">
        <f t="shared" si="7"/>
        <v>0</v>
      </c>
      <c r="M217" s="35"/>
    </row>
    <row r="218" spans="1:15" s="67" customFormat="1" ht="11.25">
      <c r="A218" s="57"/>
      <c r="B218" s="58"/>
      <c r="C218" s="59"/>
      <c r="D218" s="54" t="s">
        <v>59</v>
      </c>
      <c r="E218" s="78"/>
      <c r="F218" s="56" t="s">
        <v>173</v>
      </c>
      <c r="G218" s="45">
        <v>2930</v>
      </c>
      <c r="H218" s="45">
        <v>2930</v>
      </c>
      <c r="I218" s="45">
        <v>350</v>
      </c>
      <c r="J218" s="45">
        <f t="shared" si="6"/>
        <v>2580</v>
      </c>
      <c r="K218" s="45">
        <v>350</v>
      </c>
      <c r="L218" s="45">
        <f t="shared" si="7"/>
        <v>0</v>
      </c>
      <c r="M218" s="35"/>
      <c r="N218" s="5"/>
      <c r="O218" s="5"/>
    </row>
    <row r="219" spans="1:13" ht="11.25">
      <c r="A219" s="29" t="s">
        <v>18</v>
      </c>
      <c r="B219" s="30" t="s">
        <v>175</v>
      </c>
      <c r="C219" s="31"/>
      <c r="D219" s="30"/>
      <c r="E219" s="32"/>
      <c r="F219" s="33" t="s">
        <v>176</v>
      </c>
      <c r="G219" s="34">
        <f>SUM(G220+G222+G226)</f>
        <v>0</v>
      </c>
      <c r="H219" s="34">
        <f>SUM(H220+H222+H226)</f>
        <v>0</v>
      </c>
      <c r="I219" s="34">
        <f>SUM(I220+I222+I226)</f>
        <v>0</v>
      </c>
      <c r="J219" s="34">
        <f t="shared" si="6"/>
        <v>0</v>
      </c>
      <c r="K219" s="34">
        <f>SUM(K220+K222+K226)</f>
        <v>0</v>
      </c>
      <c r="L219" s="34">
        <f t="shared" si="7"/>
        <v>0</v>
      </c>
      <c r="M219" s="35"/>
    </row>
    <row r="220" spans="1:13" ht="11.25">
      <c r="A220" s="36" t="s">
        <v>18</v>
      </c>
      <c r="B220" s="37" t="s">
        <v>175</v>
      </c>
      <c r="C220" s="38" t="s">
        <v>22</v>
      </c>
      <c r="D220" s="37"/>
      <c r="E220" s="39"/>
      <c r="F220" s="40" t="s">
        <v>177</v>
      </c>
      <c r="G220" s="41">
        <f>SUM(G221)</f>
        <v>0</v>
      </c>
      <c r="H220" s="41">
        <f>SUM(H221)</f>
        <v>0</v>
      </c>
      <c r="I220" s="41">
        <f>SUM(I221)</f>
        <v>0</v>
      </c>
      <c r="J220" s="41">
        <f t="shared" si="6"/>
        <v>0</v>
      </c>
      <c r="K220" s="41">
        <f>SUM(K221)</f>
        <v>0</v>
      </c>
      <c r="L220" s="41">
        <f t="shared" si="7"/>
        <v>0</v>
      </c>
      <c r="M220" s="35"/>
    </row>
    <row r="221" spans="1:13" ht="11.25">
      <c r="A221" s="36"/>
      <c r="B221" s="37"/>
      <c r="C221" s="38"/>
      <c r="D221" s="42" t="s">
        <v>22</v>
      </c>
      <c r="E221" s="16"/>
      <c r="F221" s="44" t="s">
        <v>178</v>
      </c>
      <c r="G221" s="45"/>
      <c r="H221" s="45"/>
      <c r="I221" s="45"/>
      <c r="J221" s="45">
        <f t="shared" si="6"/>
        <v>0</v>
      </c>
      <c r="K221" s="45"/>
      <c r="L221" s="45">
        <f t="shared" si="7"/>
        <v>0</v>
      </c>
      <c r="M221" s="35"/>
    </row>
    <row r="222" spans="1:13" ht="11.25">
      <c r="A222" s="36" t="s">
        <v>18</v>
      </c>
      <c r="B222" s="37" t="s">
        <v>175</v>
      </c>
      <c r="C222" s="59" t="s">
        <v>29</v>
      </c>
      <c r="D222" s="42"/>
      <c r="E222" s="64"/>
      <c r="F222" s="65" t="s">
        <v>179</v>
      </c>
      <c r="G222" s="77">
        <f>SUM(G223:G225)</f>
        <v>0</v>
      </c>
      <c r="H222" s="77">
        <f>SUM(H223:H225)</f>
        <v>0</v>
      </c>
      <c r="I222" s="77">
        <f>SUM(I223:I225)</f>
        <v>0</v>
      </c>
      <c r="J222" s="77">
        <f t="shared" si="6"/>
        <v>0</v>
      </c>
      <c r="K222" s="77">
        <f>SUM(K223:K225)</f>
        <v>0</v>
      </c>
      <c r="L222" s="77">
        <f t="shared" si="7"/>
        <v>0</v>
      </c>
      <c r="M222" s="35"/>
    </row>
    <row r="223" spans="1:13" ht="11.25">
      <c r="A223" s="36"/>
      <c r="B223" s="37"/>
      <c r="C223" s="59"/>
      <c r="D223" s="42" t="s">
        <v>22</v>
      </c>
      <c r="E223" s="64"/>
      <c r="F223" s="56" t="s">
        <v>180</v>
      </c>
      <c r="G223" s="45"/>
      <c r="H223" s="45"/>
      <c r="I223" s="45"/>
      <c r="J223" s="45">
        <f t="shared" si="6"/>
        <v>0</v>
      </c>
      <c r="K223" s="45"/>
      <c r="L223" s="45">
        <f t="shared" si="7"/>
        <v>0</v>
      </c>
      <c r="M223" s="35"/>
    </row>
    <row r="224" spans="1:13" ht="11.25">
      <c r="A224" s="36"/>
      <c r="B224" s="37"/>
      <c r="C224" s="59"/>
      <c r="D224" s="42" t="s">
        <v>25</v>
      </c>
      <c r="E224" s="64"/>
      <c r="F224" s="56" t="s">
        <v>181</v>
      </c>
      <c r="G224" s="45"/>
      <c r="H224" s="45"/>
      <c r="I224" s="45"/>
      <c r="J224" s="45">
        <f t="shared" si="6"/>
        <v>0</v>
      </c>
      <c r="K224" s="45"/>
      <c r="L224" s="45">
        <f t="shared" si="7"/>
        <v>0</v>
      </c>
      <c r="M224" s="35"/>
    </row>
    <row r="225" spans="1:13" ht="11.25">
      <c r="A225" s="36"/>
      <c r="B225" s="37"/>
      <c r="C225" s="59"/>
      <c r="D225" s="42" t="s">
        <v>29</v>
      </c>
      <c r="E225" s="64"/>
      <c r="F225" s="56" t="s">
        <v>182</v>
      </c>
      <c r="G225" s="45"/>
      <c r="H225" s="45"/>
      <c r="I225" s="45"/>
      <c r="J225" s="45">
        <f t="shared" si="6"/>
        <v>0</v>
      </c>
      <c r="K225" s="45"/>
      <c r="L225" s="45">
        <f t="shared" si="7"/>
        <v>0</v>
      </c>
      <c r="M225" s="35"/>
    </row>
    <row r="226" spans="1:13" ht="11.25">
      <c r="A226" s="36" t="s">
        <v>18</v>
      </c>
      <c r="B226" s="37" t="s">
        <v>175</v>
      </c>
      <c r="C226" s="59" t="s">
        <v>33</v>
      </c>
      <c r="D226" s="42"/>
      <c r="E226" s="64"/>
      <c r="F226" s="65" t="s">
        <v>183</v>
      </c>
      <c r="G226" s="77"/>
      <c r="H226" s="77"/>
      <c r="I226" s="77"/>
      <c r="J226" s="77">
        <f t="shared" si="6"/>
        <v>0</v>
      </c>
      <c r="K226" s="77"/>
      <c r="L226" s="77">
        <f t="shared" si="7"/>
        <v>0</v>
      </c>
      <c r="M226" s="35"/>
    </row>
    <row r="227" spans="1:13" ht="11.25">
      <c r="A227" s="22" t="s">
        <v>184</v>
      </c>
      <c r="B227" s="23"/>
      <c r="C227" s="24"/>
      <c r="D227" s="23"/>
      <c r="E227" s="25"/>
      <c r="F227" s="26" t="s">
        <v>185</v>
      </c>
      <c r="G227" s="79">
        <f>SUM(G228+G231+G235+G240+G258+G268+G277+G282+G295+G303+G309+G314)</f>
        <v>1396820</v>
      </c>
      <c r="H227" s="79">
        <f>SUM(H228+H231+H235+H240+H258+H268+H277+H282+H295+H303+H309+H314)</f>
        <v>2082610</v>
      </c>
      <c r="I227" s="79">
        <f>SUM(I228+I231+I235+I240+I258+I268+I277+I282+I295+I303+I309+I314)</f>
        <v>1949291</v>
      </c>
      <c r="J227" s="79">
        <f t="shared" si="6"/>
        <v>133319</v>
      </c>
      <c r="K227" s="79">
        <f>SUM(K228+K231+K235+K240+K258+K268+K277+K282+K295+K303+K309+K314)</f>
        <v>1920113</v>
      </c>
      <c r="L227" s="79">
        <f t="shared" si="7"/>
        <v>29178</v>
      </c>
      <c r="M227" s="35"/>
    </row>
    <row r="228" spans="1:13" ht="11.25">
      <c r="A228" s="29" t="s">
        <v>184</v>
      </c>
      <c r="B228" s="30" t="s">
        <v>20</v>
      </c>
      <c r="C228" s="31"/>
      <c r="D228" s="30"/>
      <c r="E228" s="32"/>
      <c r="F228" s="33" t="s">
        <v>186</v>
      </c>
      <c r="G228" s="80">
        <f>SUM(G229:G230)</f>
        <v>0</v>
      </c>
      <c r="H228" s="80">
        <f>SUM(H229:H230)</f>
        <v>2600</v>
      </c>
      <c r="I228" s="80">
        <f>SUM(I229:I230)</f>
        <v>2518</v>
      </c>
      <c r="J228" s="80">
        <f t="shared" si="6"/>
        <v>82</v>
      </c>
      <c r="K228" s="80">
        <f>SUM(K229:K230)</f>
        <v>2518</v>
      </c>
      <c r="L228" s="80">
        <f t="shared" si="7"/>
        <v>0</v>
      </c>
      <c r="M228" s="35"/>
    </row>
    <row r="229" spans="1:13" ht="11.25">
      <c r="A229" s="36" t="s">
        <v>184</v>
      </c>
      <c r="B229" s="37" t="s">
        <v>20</v>
      </c>
      <c r="C229" s="38" t="s">
        <v>22</v>
      </c>
      <c r="D229" s="37"/>
      <c r="E229" s="39"/>
      <c r="F229" s="40" t="s">
        <v>187</v>
      </c>
      <c r="G229" s="75"/>
      <c r="H229" s="75">
        <v>2600</v>
      </c>
      <c r="I229" s="75">
        <v>2518</v>
      </c>
      <c r="J229" s="45">
        <f t="shared" si="6"/>
        <v>82</v>
      </c>
      <c r="K229" s="75">
        <v>2518</v>
      </c>
      <c r="L229" s="75">
        <f t="shared" si="7"/>
        <v>0</v>
      </c>
      <c r="M229" s="35"/>
    </row>
    <row r="230" spans="1:13" ht="11.25">
      <c r="A230" s="36" t="s">
        <v>184</v>
      </c>
      <c r="B230" s="37" t="s">
        <v>20</v>
      </c>
      <c r="C230" s="38" t="s">
        <v>25</v>
      </c>
      <c r="D230" s="37"/>
      <c r="E230" s="39"/>
      <c r="F230" s="40" t="s">
        <v>188</v>
      </c>
      <c r="G230" s="75"/>
      <c r="H230" s="75"/>
      <c r="I230" s="75"/>
      <c r="J230" s="75">
        <f t="shared" si="6"/>
        <v>0</v>
      </c>
      <c r="K230" s="75"/>
      <c r="L230" s="75">
        <f t="shared" si="7"/>
        <v>0</v>
      </c>
      <c r="M230" s="35"/>
    </row>
    <row r="231" spans="1:13" ht="11.25">
      <c r="A231" s="29" t="s">
        <v>184</v>
      </c>
      <c r="B231" s="30" t="s">
        <v>147</v>
      </c>
      <c r="C231" s="31"/>
      <c r="D231" s="30"/>
      <c r="E231" s="32"/>
      <c r="F231" s="33" t="s">
        <v>189</v>
      </c>
      <c r="G231" s="80">
        <f>SUM(G232:G234)</f>
        <v>9980</v>
      </c>
      <c r="H231" s="80">
        <f>SUM(H232:H234)</f>
        <v>12500</v>
      </c>
      <c r="I231" s="80">
        <f>SUM(I232:I234)</f>
        <v>11742</v>
      </c>
      <c r="J231" s="80">
        <f t="shared" si="6"/>
        <v>758</v>
      </c>
      <c r="K231" s="80">
        <f>SUM(K232:K234)</f>
        <v>11742</v>
      </c>
      <c r="L231" s="80">
        <f t="shared" si="7"/>
        <v>0</v>
      </c>
      <c r="M231" s="35"/>
    </row>
    <row r="232" spans="1:13" ht="11.25">
      <c r="A232" s="36" t="s">
        <v>184</v>
      </c>
      <c r="B232" s="37" t="s">
        <v>147</v>
      </c>
      <c r="C232" s="38" t="s">
        <v>22</v>
      </c>
      <c r="D232" s="37"/>
      <c r="E232" s="39"/>
      <c r="F232" s="40" t="s">
        <v>190</v>
      </c>
      <c r="G232" s="75">
        <v>0</v>
      </c>
      <c r="H232" s="75">
        <v>0</v>
      </c>
      <c r="I232" s="75"/>
      <c r="J232" s="45">
        <f t="shared" si="6"/>
        <v>0</v>
      </c>
      <c r="K232" s="75"/>
      <c r="L232" s="75">
        <f t="shared" si="7"/>
        <v>0</v>
      </c>
      <c r="M232" s="35"/>
    </row>
    <row r="233" spans="1:13" ht="11.25">
      <c r="A233" s="36" t="s">
        <v>184</v>
      </c>
      <c r="B233" s="37" t="s">
        <v>147</v>
      </c>
      <c r="C233" s="38" t="s">
        <v>25</v>
      </c>
      <c r="D233" s="37"/>
      <c r="E233" s="39"/>
      <c r="F233" s="40" t="s">
        <v>191</v>
      </c>
      <c r="G233" s="75">
        <v>9000</v>
      </c>
      <c r="H233" s="75">
        <v>10500</v>
      </c>
      <c r="I233" s="75">
        <v>10206</v>
      </c>
      <c r="J233" s="45">
        <f t="shared" si="6"/>
        <v>294</v>
      </c>
      <c r="K233" s="75">
        <v>10206</v>
      </c>
      <c r="L233" s="75">
        <f t="shared" si="7"/>
        <v>0</v>
      </c>
      <c r="M233" s="35"/>
    </row>
    <row r="234" spans="1:13" ht="11.25">
      <c r="A234" s="36" t="s">
        <v>184</v>
      </c>
      <c r="B234" s="37" t="s">
        <v>147</v>
      </c>
      <c r="C234" s="38" t="s">
        <v>29</v>
      </c>
      <c r="D234" s="37"/>
      <c r="E234" s="39"/>
      <c r="F234" s="40" t="s">
        <v>192</v>
      </c>
      <c r="G234" s="75">
        <v>980</v>
      </c>
      <c r="H234" s="75">
        <v>2000</v>
      </c>
      <c r="I234" s="75">
        <v>1536</v>
      </c>
      <c r="J234" s="45">
        <f t="shared" si="6"/>
        <v>464</v>
      </c>
      <c r="K234" s="75">
        <v>1536</v>
      </c>
      <c r="L234" s="75">
        <f t="shared" si="7"/>
        <v>0</v>
      </c>
      <c r="M234" s="35"/>
    </row>
    <row r="235" spans="1:13" ht="11.25">
      <c r="A235" s="29" t="s">
        <v>184</v>
      </c>
      <c r="B235" s="30" t="s">
        <v>163</v>
      </c>
      <c r="C235" s="31"/>
      <c r="D235" s="30"/>
      <c r="E235" s="32"/>
      <c r="F235" s="33" t="s">
        <v>193</v>
      </c>
      <c r="G235" s="80">
        <f>SUM(G236:G239)</f>
        <v>47580</v>
      </c>
      <c r="H235" s="80">
        <f>SUM(H236:H239)</f>
        <v>47580</v>
      </c>
      <c r="I235" s="80">
        <f>SUM(I236:I239)</f>
        <v>38349</v>
      </c>
      <c r="J235" s="80">
        <f t="shared" si="6"/>
        <v>9231</v>
      </c>
      <c r="K235" s="80">
        <f>SUM(K236:K239)</f>
        <v>38349</v>
      </c>
      <c r="L235" s="80">
        <f t="shared" si="7"/>
        <v>0</v>
      </c>
      <c r="M235" s="35"/>
    </row>
    <row r="236" spans="1:13" ht="11.25">
      <c r="A236" s="36" t="s">
        <v>184</v>
      </c>
      <c r="B236" s="37" t="s">
        <v>163</v>
      </c>
      <c r="C236" s="38" t="s">
        <v>22</v>
      </c>
      <c r="D236" s="37"/>
      <c r="E236" s="39"/>
      <c r="F236" s="40" t="s">
        <v>194</v>
      </c>
      <c r="G236" s="75">
        <v>46000</v>
      </c>
      <c r="H236" s="75">
        <v>46000</v>
      </c>
      <c r="I236" s="75">
        <v>38349</v>
      </c>
      <c r="J236" s="45">
        <f t="shared" si="6"/>
        <v>7651</v>
      </c>
      <c r="K236" s="75">
        <v>38349</v>
      </c>
      <c r="L236" s="75">
        <f t="shared" si="7"/>
        <v>0</v>
      </c>
      <c r="M236" s="35"/>
    </row>
    <row r="237" spans="1:13" ht="11.25">
      <c r="A237" s="36" t="s">
        <v>184</v>
      </c>
      <c r="B237" s="37" t="s">
        <v>163</v>
      </c>
      <c r="C237" s="38" t="s">
        <v>25</v>
      </c>
      <c r="D237" s="37"/>
      <c r="E237" s="39"/>
      <c r="F237" s="40" t="s">
        <v>195</v>
      </c>
      <c r="G237" s="75"/>
      <c r="H237" s="75"/>
      <c r="I237" s="75"/>
      <c r="J237" s="45">
        <f t="shared" si="6"/>
        <v>0</v>
      </c>
      <c r="K237" s="75"/>
      <c r="L237" s="75">
        <f t="shared" si="7"/>
        <v>0</v>
      </c>
      <c r="M237" s="35"/>
    </row>
    <row r="238" spans="1:13" ht="11.25">
      <c r="A238" s="36" t="s">
        <v>184</v>
      </c>
      <c r="B238" s="37" t="s">
        <v>163</v>
      </c>
      <c r="C238" s="38" t="s">
        <v>29</v>
      </c>
      <c r="D238" s="37"/>
      <c r="E238" s="39"/>
      <c r="F238" s="81" t="s">
        <v>196</v>
      </c>
      <c r="G238" s="75">
        <v>1580</v>
      </c>
      <c r="H238" s="75">
        <v>1580</v>
      </c>
      <c r="I238" s="75"/>
      <c r="J238" s="45">
        <f t="shared" si="6"/>
        <v>1580</v>
      </c>
      <c r="K238" s="75"/>
      <c r="L238" s="75">
        <f t="shared" si="7"/>
        <v>0</v>
      </c>
      <c r="M238" s="35"/>
    </row>
    <row r="239" spans="1:13" ht="11.25">
      <c r="A239" s="36" t="s">
        <v>184</v>
      </c>
      <c r="B239" s="37" t="s">
        <v>163</v>
      </c>
      <c r="C239" s="38" t="s">
        <v>59</v>
      </c>
      <c r="D239" s="37"/>
      <c r="E239" s="39"/>
      <c r="F239" s="40" t="s">
        <v>197</v>
      </c>
      <c r="G239" s="75"/>
      <c r="H239" s="75"/>
      <c r="I239" s="75"/>
      <c r="J239" s="45">
        <f>+H239-I239</f>
        <v>0</v>
      </c>
      <c r="K239" s="75"/>
      <c r="L239" s="75">
        <f t="shared" si="7"/>
        <v>0</v>
      </c>
      <c r="M239" s="35"/>
    </row>
    <row r="240" spans="1:13" ht="11.25">
      <c r="A240" s="29" t="s">
        <v>184</v>
      </c>
      <c r="B240" s="30" t="s">
        <v>175</v>
      </c>
      <c r="C240" s="31"/>
      <c r="D240" s="30"/>
      <c r="E240" s="32"/>
      <c r="F240" s="33" t="s">
        <v>198</v>
      </c>
      <c r="G240" s="80">
        <f>SUM(G241:G257)</f>
        <v>622140</v>
      </c>
      <c r="H240" s="80">
        <f>SUM(H241:H257)</f>
        <v>928000</v>
      </c>
      <c r="I240" s="80">
        <f>SUM(I241:I257)</f>
        <v>897676</v>
      </c>
      <c r="J240" s="80">
        <f>SUM(J241:J257)</f>
        <v>30324</v>
      </c>
      <c r="K240" s="80">
        <f>SUM(K241:K257)</f>
        <v>876159</v>
      </c>
      <c r="L240" s="80">
        <f t="shared" si="7"/>
        <v>21517</v>
      </c>
      <c r="M240" s="35"/>
    </row>
    <row r="241" spans="1:13" ht="11.25">
      <c r="A241" s="36" t="s">
        <v>184</v>
      </c>
      <c r="B241" s="37" t="s">
        <v>175</v>
      </c>
      <c r="C241" s="38" t="s">
        <v>22</v>
      </c>
      <c r="D241" s="37"/>
      <c r="E241" s="39"/>
      <c r="F241" s="40" t="s">
        <v>199</v>
      </c>
      <c r="G241" s="75">
        <v>15000</v>
      </c>
      <c r="H241" s="75">
        <v>25000</v>
      </c>
      <c r="I241" s="75">
        <v>23143</v>
      </c>
      <c r="J241" s="45">
        <f aca="true" t="shared" si="8" ref="J241:J304">+H241-I241</f>
        <v>1857</v>
      </c>
      <c r="K241" s="75">
        <v>23143</v>
      </c>
      <c r="L241" s="75">
        <f t="shared" si="7"/>
        <v>0</v>
      </c>
      <c r="M241" s="35"/>
    </row>
    <row r="242" spans="1:13" ht="11.25">
      <c r="A242" s="36" t="s">
        <v>184</v>
      </c>
      <c r="B242" s="37" t="s">
        <v>175</v>
      </c>
      <c r="C242" s="38" t="s">
        <v>25</v>
      </c>
      <c r="D242" s="37"/>
      <c r="E242" s="39"/>
      <c r="F242" s="40" t="s">
        <v>200</v>
      </c>
      <c r="G242" s="75"/>
      <c r="H242" s="75"/>
      <c r="I242" s="75"/>
      <c r="J242" s="45">
        <f t="shared" si="8"/>
        <v>0</v>
      </c>
      <c r="K242" s="75"/>
      <c r="L242" s="75">
        <f t="shared" si="7"/>
        <v>0</v>
      </c>
      <c r="M242" s="35"/>
    </row>
    <row r="243" spans="1:13" ht="11.25">
      <c r="A243" s="36" t="s">
        <v>184</v>
      </c>
      <c r="B243" s="37" t="s">
        <v>175</v>
      </c>
      <c r="C243" s="38" t="s">
        <v>29</v>
      </c>
      <c r="D243" s="37"/>
      <c r="E243" s="39"/>
      <c r="F243" s="40" t="s">
        <v>201</v>
      </c>
      <c r="G243" s="75"/>
      <c r="H243" s="75"/>
      <c r="I243" s="75"/>
      <c r="J243" s="45">
        <f t="shared" si="8"/>
        <v>0</v>
      </c>
      <c r="K243" s="75"/>
      <c r="L243" s="75">
        <f t="shared" si="7"/>
        <v>0</v>
      </c>
      <c r="M243" s="35"/>
    </row>
    <row r="244" spans="1:13" ht="11.25">
      <c r="A244" s="36" t="s">
        <v>184</v>
      </c>
      <c r="B244" s="37" t="s">
        <v>175</v>
      </c>
      <c r="C244" s="38" t="s">
        <v>33</v>
      </c>
      <c r="D244" s="37"/>
      <c r="E244" s="39"/>
      <c r="F244" s="40" t="s">
        <v>202</v>
      </c>
      <c r="G244" s="75">
        <v>250000</v>
      </c>
      <c r="H244" s="75">
        <v>380000</v>
      </c>
      <c r="I244" s="75">
        <v>362541</v>
      </c>
      <c r="J244" s="45">
        <f t="shared" si="8"/>
        <v>17459</v>
      </c>
      <c r="K244" s="75">
        <v>341397</v>
      </c>
      <c r="L244" s="75">
        <f t="shared" si="7"/>
        <v>21144</v>
      </c>
      <c r="M244" s="35"/>
    </row>
    <row r="245" spans="1:13" ht="11.25">
      <c r="A245" s="36" t="s">
        <v>184</v>
      </c>
      <c r="B245" s="37" t="s">
        <v>175</v>
      </c>
      <c r="C245" s="38" t="s">
        <v>54</v>
      </c>
      <c r="D245" s="37"/>
      <c r="E245" s="39"/>
      <c r="F245" s="40" t="s">
        <v>203</v>
      </c>
      <c r="G245" s="75">
        <v>273000</v>
      </c>
      <c r="H245" s="75">
        <v>330000</v>
      </c>
      <c r="I245" s="75">
        <v>324868</v>
      </c>
      <c r="J245" s="45">
        <f t="shared" si="8"/>
        <v>5132</v>
      </c>
      <c r="K245" s="75">
        <v>324868</v>
      </c>
      <c r="L245" s="75">
        <f t="shared" si="7"/>
        <v>0</v>
      </c>
      <c r="M245" s="35"/>
    </row>
    <row r="246" spans="1:13" ht="11.25">
      <c r="A246" s="36" t="s">
        <v>184</v>
      </c>
      <c r="B246" s="37" t="s">
        <v>175</v>
      </c>
      <c r="C246" s="38" t="s">
        <v>56</v>
      </c>
      <c r="D246" s="37"/>
      <c r="E246" s="39"/>
      <c r="F246" s="40" t="s">
        <v>204</v>
      </c>
      <c r="G246" s="75"/>
      <c r="H246" s="75"/>
      <c r="I246" s="75"/>
      <c r="J246" s="45">
        <f t="shared" si="8"/>
        <v>0</v>
      </c>
      <c r="K246" s="75"/>
      <c r="L246" s="75">
        <f t="shared" si="7"/>
        <v>0</v>
      </c>
      <c r="M246" s="35"/>
    </row>
    <row r="247" spans="1:13" ht="11.25">
      <c r="A247" s="36" t="s">
        <v>184</v>
      </c>
      <c r="B247" s="37" t="s">
        <v>175</v>
      </c>
      <c r="C247" s="38" t="s">
        <v>39</v>
      </c>
      <c r="D247" s="37"/>
      <c r="E247" s="39"/>
      <c r="F247" s="40" t="s">
        <v>205</v>
      </c>
      <c r="G247" s="75">
        <v>9140</v>
      </c>
      <c r="H247" s="75">
        <v>12000</v>
      </c>
      <c r="I247" s="75">
        <v>11419</v>
      </c>
      <c r="J247" s="45">
        <f t="shared" si="8"/>
        <v>581</v>
      </c>
      <c r="K247" s="75">
        <v>11419</v>
      </c>
      <c r="L247" s="75">
        <f t="shared" si="7"/>
        <v>0</v>
      </c>
      <c r="M247" s="35"/>
    </row>
    <row r="248" spans="1:13" ht="11.25">
      <c r="A248" s="36" t="s">
        <v>184</v>
      </c>
      <c r="B248" s="37" t="s">
        <v>175</v>
      </c>
      <c r="C248" s="38" t="s">
        <v>44</v>
      </c>
      <c r="D248" s="37"/>
      <c r="E248" s="39"/>
      <c r="F248" s="40" t="s">
        <v>206</v>
      </c>
      <c r="G248" s="75"/>
      <c r="H248" s="75"/>
      <c r="I248" s="75"/>
      <c r="J248" s="45">
        <f t="shared" si="8"/>
        <v>0</v>
      </c>
      <c r="K248" s="75"/>
      <c r="L248" s="75">
        <f t="shared" si="7"/>
        <v>0</v>
      </c>
      <c r="M248" s="35"/>
    </row>
    <row r="249" spans="1:13" ht="11.25">
      <c r="A249" s="36" t="s">
        <v>184</v>
      </c>
      <c r="B249" s="37" t="s">
        <v>175</v>
      </c>
      <c r="C249" s="38" t="s">
        <v>48</v>
      </c>
      <c r="D249" s="37"/>
      <c r="E249" s="39"/>
      <c r="F249" s="40" t="s">
        <v>207</v>
      </c>
      <c r="G249" s="75">
        <v>14500</v>
      </c>
      <c r="H249" s="75">
        <v>15500</v>
      </c>
      <c r="I249" s="75">
        <v>15241</v>
      </c>
      <c r="J249" s="45">
        <f t="shared" si="8"/>
        <v>259</v>
      </c>
      <c r="K249" s="75">
        <v>15241</v>
      </c>
      <c r="L249" s="75">
        <f t="shared" si="7"/>
        <v>0</v>
      </c>
      <c r="M249" s="35"/>
    </row>
    <row r="250" spans="1:13" ht="11.25">
      <c r="A250" s="36" t="s">
        <v>184</v>
      </c>
      <c r="B250" s="37" t="s">
        <v>175</v>
      </c>
      <c r="C250" s="38" t="s">
        <v>61</v>
      </c>
      <c r="D250" s="37"/>
      <c r="E250" s="39"/>
      <c r="F250" s="40" t="s">
        <v>208</v>
      </c>
      <c r="G250" s="75">
        <v>9500</v>
      </c>
      <c r="H250" s="75">
        <v>20000</v>
      </c>
      <c r="I250" s="75">
        <v>19172</v>
      </c>
      <c r="J250" s="45">
        <f t="shared" si="8"/>
        <v>828</v>
      </c>
      <c r="K250" s="75">
        <v>19172</v>
      </c>
      <c r="L250" s="75">
        <f t="shared" si="7"/>
        <v>0</v>
      </c>
      <c r="M250" s="35"/>
    </row>
    <row r="251" spans="1:13" ht="11.25">
      <c r="A251" s="36" t="s">
        <v>184</v>
      </c>
      <c r="B251" s="37" t="s">
        <v>175</v>
      </c>
      <c r="C251" s="38" t="s">
        <v>64</v>
      </c>
      <c r="D251" s="37"/>
      <c r="E251" s="39"/>
      <c r="F251" s="40" t="s">
        <v>209</v>
      </c>
      <c r="G251" s="75">
        <v>1000</v>
      </c>
      <c r="H251" s="75">
        <v>5500</v>
      </c>
      <c r="I251" s="75">
        <v>5056</v>
      </c>
      <c r="J251" s="45">
        <f t="shared" si="8"/>
        <v>444</v>
      </c>
      <c r="K251" s="75">
        <v>5056</v>
      </c>
      <c r="L251" s="75">
        <f t="shared" si="7"/>
        <v>0</v>
      </c>
      <c r="M251" s="35"/>
    </row>
    <row r="252" spans="1:13" ht="11.25">
      <c r="A252" s="36" t="s">
        <v>184</v>
      </c>
      <c r="B252" s="37" t="s">
        <v>175</v>
      </c>
      <c r="C252" s="38" t="s">
        <v>210</v>
      </c>
      <c r="D252" s="37"/>
      <c r="E252" s="39"/>
      <c r="F252" s="40" t="s">
        <v>211</v>
      </c>
      <c r="G252" s="75"/>
      <c r="H252" s="75"/>
      <c r="I252" s="75"/>
      <c r="J252" s="45">
        <f t="shared" si="8"/>
        <v>0</v>
      </c>
      <c r="K252" s="75"/>
      <c r="L252" s="75">
        <f t="shared" si="7"/>
        <v>0</v>
      </c>
      <c r="M252" s="35"/>
    </row>
    <row r="253" spans="1:13" ht="11.25">
      <c r="A253" s="36" t="s">
        <v>184</v>
      </c>
      <c r="B253" s="37" t="s">
        <v>175</v>
      </c>
      <c r="C253" s="38" t="s">
        <v>151</v>
      </c>
      <c r="D253" s="37"/>
      <c r="E253" s="39"/>
      <c r="F253" s="40" t="s">
        <v>212</v>
      </c>
      <c r="G253" s="75"/>
      <c r="H253" s="75"/>
      <c r="I253" s="75"/>
      <c r="J253" s="45">
        <f t="shared" si="8"/>
        <v>0</v>
      </c>
      <c r="K253" s="75"/>
      <c r="L253" s="75">
        <f t="shared" si="7"/>
        <v>0</v>
      </c>
      <c r="M253" s="35"/>
    </row>
    <row r="254" spans="1:13" ht="11.25">
      <c r="A254" s="36" t="s">
        <v>184</v>
      </c>
      <c r="B254" s="37" t="s">
        <v>175</v>
      </c>
      <c r="C254" s="38" t="s">
        <v>67</v>
      </c>
      <c r="D254" s="37"/>
      <c r="E254" s="39"/>
      <c r="F254" s="40" t="s">
        <v>213</v>
      </c>
      <c r="G254" s="75"/>
      <c r="H254" s="75"/>
      <c r="I254" s="75"/>
      <c r="J254" s="45">
        <f t="shared" si="8"/>
        <v>0</v>
      </c>
      <c r="K254" s="75"/>
      <c r="L254" s="75">
        <f t="shared" si="7"/>
        <v>0</v>
      </c>
      <c r="M254" s="35"/>
    </row>
    <row r="255" spans="1:13" ht="11.25">
      <c r="A255" s="36" t="s">
        <v>184</v>
      </c>
      <c r="B255" s="37" t="s">
        <v>175</v>
      </c>
      <c r="C255" s="38" t="s">
        <v>77</v>
      </c>
      <c r="D255" s="37"/>
      <c r="E255" s="39"/>
      <c r="F255" s="40" t="s">
        <v>214</v>
      </c>
      <c r="G255" s="75"/>
      <c r="H255" s="75"/>
      <c r="I255" s="75"/>
      <c r="J255" s="45">
        <f t="shared" si="8"/>
        <v>0</v>
      </c>
      <c r="K255" s="75"/>
      <c r="L255" s="75">
        <f t="shared" si="7"/>
        <v>0</v>
      </c>
      <c r="M255" s="35"/>
    </row>
    <row r="256" spans="1:13" ht="11.25">
      <c r="A256" s="36" t="s">
        <v>184</v>
      </c>
      <c r="B256" s="37" t="s">
        <v>175</v>
      </c>
      <c r="C256" s="38" t="s">
        <v>215</v>
      </c>
      <c r="D256" s="37"/>
      <c r="E256" s="39"/>
      <c r="F256" s="40" t="s">
        <v>216</v>
      </c>
      <c r="G256" s="75"/>
      <c r="H256" s="75"/>
      <c r="I256" s="75"/>
      <c r="J256" s="45">
        <f t="shared" si="8"/>
        <v>0</v>
      </c>
      <c r="K256" s="75"/>
      <c r="L256" s="75">
        <f t="shared" si="7"/>
        <v>0</v>
      </c>
      <c r="M256" s="35"/>
    </row>
    <row r="257" spans="1:13" ht="11.25">
      <c r="A257" s="36" t="s">
        <v>184</v>
      </c>
      <c r="B257" s="37" t="s">
        <v>175</v>
      </c>
      <c r="C257" s="38" t="s">
        <v>59</v>
      </c>
      <c r="D257" s="37"/>
      <c r="E257" s="39"/>
      <c r="F257" s="40" t="s">
        <v>217</v>
      </c>
      <c r="G257" s="75">
        <v>50000</v>
      </c>
      <c r="H257" s="75">
        <v>140000</v>
      </c>
      <c r="I257" s="75">
        <v>136236</v>
      </c>
      <c r="J257" s="45">
        <f t="shared" si="8"/>
        <v>3764</v>
      </c>
      <c r="K257" s="75">
        <v>135863</v>
      </c>
      <c r="L257" s="75">
        <f t="shared" si="7"/>
        <v>373</v>
      </c>
      <c r="M257" s="35"/>
    </row>
    <row r="258" spans="1:13" ht="11.25">
      <c r="A258" s="29" t="s">
        <v>184</v>
      </c>
      <c r="B258" s="30" t="s">
        <v>218</v>
      </c>
      <c r="C258" s="31"/>
      <c r="D258" s="30"/>
      <c r="E258" s="32"/>
      <c r="F258" s="33" t="s">
        <v>219</v>
      </c>
      <c r="G258" s="80">
        <f>SUM(G259:G267)</f>
        <v>134090</v>
      </c>
      <c r="H258" s="80">
        <f>SUM(H259:H267)</f>
        <v>184700</v>
      </c>
      <c r="I258" s="80">
        <f>SUM(I259:I267)</f>
        <v>159250</v>
      </c>
      <c r="J258" s="80">
        <f t="shared" si="8"/>
        <v>25450</v>
      </c>
      <c r="K258" s="80">
        <f>SUM(K259:K267)</f>
        <v>158710</v>
      </c>
      <c r="L258" s="80">
        <f t="shared" si="7"/>
        <v>540</v>
      </c>
      <c r="M258" s="35"/>
    </row>
    <row r="259" spans="1:13" ht="11.25">
      <c r="A259" s="36" t="s">
        <v>184</v>
      </c>
      <c r="B259" s="37" t="s">
        <v>218</v>
      </c>
      <c r="C259" s="38" t="s">
        <v>22</v>
      </c>
      <c r="D259" s="37"/>
      <c r="E259" s="39"/>
      <c r="F259" s="40" t="s">
        <v>220</v>
      </c>
      <c r="G259" s="45">
        <v>45500</v>
      </c>
      <c r="H259" s="45">
        <v>45500</v>
      </c>
      <c r="I259" s="45">
        <v>40915</v>
      </c>
      <c r="J259" s="45">
        <f t="shared" si="8"/>
        <v>4585</v>
      </c>
      <c r="K259" s="45">
        <v>40915</v>
      </c>
      <c r="L259" s="45">
        <f t="shared" si="7"/>
        <v>0</v>
      </c>
      <c r="M259" s="35"/>
    </row>
    <row r="260" spans="1:13" ht="11.25">
      <c r="A260" s="36" t="s">
        <v>184</v>
      </c>
      <c r="B260" s="37" t="s">
        <v>218</v>
      </c>
      <c r="C260" s="38" t="s">
        <v>25</v>
      </c>
      <c r="D260" s="42"/>
      <c r="E260" s="43"/>
      <c r="F260" s="40" t="s">
        <v>221</v>
      </c>
      <c r="G260" s="45">
        <v>32000</v>
      </c>
      <c r="H260" s="45">
        <v>35000</v>
      </c>
      <c r="I260" s="45">
        <v>34280</v>
      </c>
      <c r="J260" s="45">
        <f t="shared" si="8"/>
        <v>720</v>
      </c>
      <c r="K260" s="45">
        <v>34280</v>
      </c>
      <c r="L260" s="45">
        <f t="shared" si="7"/>
        <v>0</v>
      </c>
      <c r="M260" s="35"/>
    </row>
    <row r="261" spans="1:13" ht="11.25">
      <c r="A261" s="36" t="s">
        <v>184</v>
      </c>
      <c r="B261" s="37" t="s">
        <v>218</v>
      </c>
      <c r="C261" s="38" t="s">
        <v>29</v>
      </c>
      <c r="D261" s="42"/>
      <c r="E261" s="43"/>
      <c r="F261" s="40" t="s">
        <v>222</v>
      </c>
      <c r="G261" s="45">
        <v>26500</v>
      </c>
      <c r="H261" s="45">
        <v>40000</v>
      </c>
      <c r="I261" s="45">
        <v>33428</v>
      </c>
      <c r="J261" s="45">
        <f t="shared" si="8"/>
        <v>6572</v>
      </c>
      <c r="K261" s="45">
        <v>33428</v>
      </c>
      <c r="L261" s="45">
        <f t="shared" si="7"/>
        <v>0</v>
      </c>
      <c r="M261" s="35"/>
    </row>
    <row r="262" spans="1:13" ht="11.25">
      <c r="A262" s="36" t="s">
        <v>184</v>
      </c>
      <c r="B262" s="37" t="s">
        <v>218</v>
      </c>
      <c r="C262" s="38" t="s">
        <v>33</v>
      </c>
      <c r="D262" s="42"/>
      <c r="E262" s="43"/>
      <c r="F262" s="40" t="s">
        <v>223</v>
      </c>
      <c r="G262" s="45">
        <v>90</v>
      </c>
      <c r="H262" s="45">
        <v>200</v>
      </c>
      <c r="I262" s="45">
        <v>119</v>
      </c>
      <c r="J262" s="45">
        <f t="shared" si="8"/>
        <v>81</v>
      </c>
      <c r="K262" s="45">
        <v>119</v>
      </c>
      <c r="L262" s="45">
        <f t="shared" si="7"/>
        <v>0</v>
      </c>
      <c r="M262" s="35"/>
    </row>
    <row r="263" spans="1:13" ht="11.25">
      <c r="A263" s="36" t="s">
        <v>184</v>
      </c>
      <c r="B263" s="37" t="s">
        <v>218</v>
      </c>
      <c r="C263" s="38" t="s">
        <v>54</v>
      </c>
      <c r="D263" s="42"/>
      <c r="E263" s="43"/>
      <c r="F263" s="40" t="s">
        <v>224</v>
      </c>
      <c r="G263" s="45">
        <v>10500</v>
      </c>
      <c r="H263" s="45">
        <v>35000</v>
      </c>
      <c r="I263" s="45">
        <v>22287</v>
      </c>
      <c r="J263" s="45">
        <f t="shared" si="8"/>
        <v>12713</v>
      </c>
      <c r="K263" s="45">
        <v>22287</v>
      </c>
      <c r="L263" s="45">
        <f t="shared" si="7"/>
        <v>0</v>
      </c>
      <c r="M263" s="35"/>
    </row>
    <row r="264" spans="1:13" ht="11.25">
      <c r="A264" s="36" t="s">
        <v>184</v>
      </c>
      <c r="B264" s="37" t="s">
        <v>218</v>
      </c>
      <c r="C264" s="38" t="s">
        <v>56</v>
      </c>
      <c r="D264" s="42"/>
      <c r="E264" s="43"/>
      <c r="F264" s="40" t="s">
        <v>225</v>
      </c>
      <c r="G264" s="45">
        <v>5000</v>
      </c>
      <c r="H264" s="45">
        <v>10000</v>
      </c>
      <c r="I264" s="45">
        <v>9699</v>
      </c>
      <c r="J264" s="45">
        <f t="shared" si="8"/>
        <v>301</v>
      </c>
      <c r="K264" s="45">
        <v>9383</v>
      </c>
      <c r="L264" s="45">
        <f aca="true" t="shared" si="9" ref="L264:L327">+I264-K264</f>
        <v>316</v>
      </c>
      <c r="M264" s="35"/>
    </row>
    <row r="265" spans="1:13" ht="11.25">
      <c r="A265" s="36" t="s">
        <v>184</v>
      </c>
      <c r="B265" s="37" t="s">
        <v>218</v>
      </c>
      <c r="C265" s="38" t="s">
        <v>39</v>
      </c>
      <c r="D265" s="37"/>
      <c r="E265" s="39"/>
      <c r="F265" s="40" t="s">
        <v>226</v>
      </c>
      <c r="G265" s="45">
        <v>14500</v>
      </c>
      <c r="H265" s="45">
        <v>19000</v>
      </c>
      <c r="I265" s="45">
        <v>18522</v>
      </c>
      <c r="J265" s="45">
        <f t="shared" si="8"/>
        <v>478</v>
      </c>
      <c r="K265" s="45">
        <v>18298</v>
      </c>
      <c r="L265" s="45">
        <f t="shared" si="9"/>
        <v>224</v>
      </c>
      <c r="M265" s="35"/>
    </row>
    <row r="266" spans="1:13" ht="11.25">
      <c r="A266" s="36" t="s">
        <v>184</v>
      </c>
      <c r="B266" s="37" t="s">
        <v>218</v>
      </c>
      <c r="C266" s="38" t="s">
        <v>44</v>
      </c>
      <c r="D266" s="37"/>
      <c r="E266" s="39"/>
      <c r="F266" s="40" t="s">
        <v>227</v>
      </c>
      <c r="G266" s="45"/>
      <c r="H266" s="45"/>
      <c r="I266" s="45"/>
      <c r="J266" s="45">
        <f t="shared" si="8"/>
        <v>0</v>
      </c>
      <c r="K266" s="45"/>
      <c r="L266" s="45">
        <f t="shared" si="9"/>
        <v>0</v>
      </c>
      <c r="M266" s="35"/>
    </row>
    <row r="267" spans="1:13" ht="11.25">
      <c r="A267" s="36" t="s">
        <v>184</v>
      </c>
      <c r="B267" s="37" t="s">
        <v>218</v>
      </c>
      <c r="C267" s="38" t="s">
        <v>59</v>
      </c>
      <c r="D267" s="37"/>
      <c r="E267" s="39"/>
      <c r="F267" s="40" t="s">
        <v>217</v>
      </c>
      <c r="G267" s="45"/>
      <c r="H267" s="45"/>
      <c r="I267" s="45"/>
      <c r="J267" s="45">
        <f t="shared" si="8"/>
        <v>0</v>
      </c>
      <c r="K267" s="45"/>
      <c r="L267" s="45">
        <f t="shared" si="9"/>
        <v>0</v>
      </c>
      <c r="M267" s="35"/>
    </row>
    <row r="268" spans="1:13" ht="11.25">
      <c r="A268" s="29" t="s">
        <v>184</v>
      </c>
      <c r="B268" s="30" t="s">
        <v>228</v>
      </c>
      <c r="C268" s="31"/>
      <c r="D268" s="30"/>
      <c r="E268" s="32"/>
      <c r="F268" s="33" t="s">
        <v>229</v>
      </c>
      <c r="G268" s="80">
        <f>SUM(G269:G276)</f>
        <v>80500</v>
      </c>
      <c r="H268" s="80">
        <f>SUM(H269:H276)</f>
        <v>185500</v>
      </c>
      <c r="I268" s="80">
        <f>SUM(I269:I276)</f>
        <v>163851</v>
      </c>
      <c r="J268" s="80">
        <f t="shared" si="8"/>
        <v>21649</v>
      </c>
      <c r="K268" s="80">
        <f>SUM(K269:K276)</f>
        <v>160783</v>
      </c>
      <c r="L268" s="80">
        <f t="shared" si="9"/>
        <v>3068</v>
      </c>
      <c r="M268" s="35"/>
    </row>
    <row r="269" spans="1:13" ht="11.25">
      <c r="A269" s="36" t="s">
        <v>184</v>
      </c>
      <c r="B269" s="37" t="s">
        <v>228</v>
      </c>
      <c r="C269" s="38" t="s">
        <v>22</v>
      </c>
      <c r="D269" s="37"/>
      <c r="E269" s="39"/>
      <c r="F269" s="40" t="s">
        <v>230</v>
      </c>
      <c r="G269" s="45">
        <v>14000</v>
      </c>
      <c r="H269" s="45">
        <v>58000</v>
      </c>
      <c r="I269" s="45">
        <v>56366</v>
      </c>
      <c r="J269" s="45">
        <f t="shared" si="8"/>
        <v>1634</v>
      </c>
      <c r="K269" s="45">
        <v>53706</v>
      </c>
      <c r="L269" s="45">
        <f t="shared" si="9"/>
        <v>2660</v>
      </c>
      <c r="M269" s="35"/>
    </row>
    <row r="270" spans="1:13" ht="11.25">
      <c r="A270" s="36" t="s">
        <v>184</v>
      </c>
      <c r="B270" s="37" t="s">
        <v>228</v>
      </c>
      <c r="C270" s="38" t="s">
        <v>25</v>
      </c>
      <c r="D270" s="37"/>
      <c r="E270" s="39"/>
      <c r="F270" s="40" t="s">
        <v>231</v>
      </c>
      <c r="G270" s="45">
        <v>12000</v>
      </c>
      <c r="H270" s="45">
        <v>35000</v>
      </c>
      <c r="I270" s="45">
        <v>33810</v>
      </c>
      <c r="J270" s="45">
        <f t="shared" si="8"/>
        <v>1190</v>
      </c>
      <c r="K270" s="45">
        <v>33810</v>
      </c>
      <c r="L270" s="45">
        <f t="shared" si="9"/>
        <v>0</v>
      </c>
      <c r="M270" s="35"/>
    </row>
    <row r="271" spans="1:13" ht="11.25">
      <c r="A271" s="36" t="s">
        <v>184</v>
      </c>
      <c r="B271" s="37" t="s">
        <v>228</v>
      </c>
      <c r="C271" s="38" t="s">
        <v>29</v>
      </c>
      <c r="D271" s="37"/>
      <c r="E271" s="39"/>
      <c r="F271" s="40" t="s">
        <v>232</v>
      </c>
      <c r="G271" s="45"/>
      <c r="H271" s="45"/>
      <c r="I271" s="45"/>
      <c r="J271" s="45">
        <f t="shared" si="8"/>
        <v>0</v>
      </c>
      <c r="K271" s="45"/>
      <c r="L271" s="45">
        <f t="shared" si="9"/>
        <v>0</v>
      </c>
      <c r="M271" s="35"/>
    </row>
    <row r="272" spans="1:13" ht="11.25">
      <c r="A272" s="36" t="s">
        <v>184</v>
      </c>
      <c r="B272" s="37" t="s">
        <v>228</v>
      </c>
      <c r="C272" s="38" t="s">
        <v>33</v>
      </c>
      <c r="D272" s="37"/>
      <c r="E272" s="39"/>
      <c r="F272" s="40" t="s">
        <v>233</v>
      </c>
      <c r="G272" s="45">
        <v>9000</v>
      </c>
      <c r="H272" s="45">
        <v>35000</v>
      </c>
      <c r="I272" s="45">
        <v>34206</v>
      </c>
      <c r="J272" s="45">
        <f t="shared" si="8"/>
        <v>794</v>
      </c>
      <c r="K272" s="45">
        <v>34206</v>
      </c>
      <c r="L272" s="45">
        <f t="shared" si="9"/>
        <v>0</v>
      </c>
      <c r="M272" s="35"/>
    </row>
    <row r="273" spans="1:13" ht="11.25">
      <c r="A273" s="36" t="s">
        <v>184</v>
      </c>
      <c r="B273" s="37" t="s">
        <v>228</v>
      </c>
      <c r="C273" s="38" t="s">
        <v>54</v>
      </c>
      <c r="D273" s="37"/>
      <c r="E273" s="39"/>
      <c r="F273" s="40" t="s">
        <v>234</v>
      </c>
      <c r="G273" s="45"/>
      <c r="H273" s="45"/>
      <c r="I273" s="45"/>
      <c r="J273" s="45">
        <f t="shared" si="8"/>
        <v>0</v>
      </c>
      <c r="K273" s="45"/>
      <c r="L273" s="45">
        <f t="shared" si="9"/>
        <v>0</v>
      </c>
      <c r="M273" s="35"/>
    </row>
    <row r="274" spans="1:13" ht="11.25">
      <c r="A274" s="36" t="s">
        <v>184</v>
      </c>
      <c r="B274" s="37" t="s">
        <v>228</v>
      </c>
      <c r="C274" s="38" t="s">
        <v>56</v>
      </c>
      <c r="D274" s="37"/>
      <c r="E274" s="39"/>
      <c r="F274" s="40" t="s">
        <v>235</v>
      </c>
      <c r="G274" s="45"/>
      <c r="H274" s="45"/>
      <c r="I274" s="45"/>
      <c r="J274" s="45">
        <f t="shared" si="8"/>
        <v>0</v>
      </c>
      <c r="K274" s="45"/>
      <c r="L274" s="45">
        <f t="shared" si="9"/>
        <v>0</v>
      </c>
      <c r="M274" s="35"/>
    </row>
    <row r="275" spans="1:13" ht="11.25">
      <c r="A275" s="36" t="s">
        <v>184</v>
      </c>
      <c r="B275" s="37" t="s">
        <v>228</v>
      </c>
      <c r="C275" s="38" t="s">
        <v>39</v>
      </c>
      <c r="D275" s="37"/>
      <c r="E275" s="39"/>
      <c r="F275" s="40" t="s">
        <v>236</v>
      </c>
      <c r="G275" s="45">
        <v>45500</v>
      </c>
      <c r="H275" s="45">
        <v>45500</v>
      </c>
      <c r="I275" s="45">
        <v>39469</v>
      </c>
      <c r="J275" s="45">
        <f t="shared" si="8"/>
        <v>6031</v>
      </c>
      <c r="K275" s="45">
        <v>39061</v>
      </c>
      <c r="L275" s="45">
        <f t="shared" si="9"/>
        <v>408</v>
      </c>
      <c r="M275" s="35"/>
    </row>
    <row r="276" spans="1:13" ht="11.25">
      <c r="A276" s="36" t="s">
        <v>184</v>
      </c>
      <c r="B276" s="37" t="s">
        <v>228</v>
      </c>
      <c r="C276" s="38" t="s">
        <v>59</v>
      </c>
      <c r="D276" s="37"/>
      <c r="E276" s="39"/>
      <c r="F276" s="40" t="s">
        <v>217</v>
      </c>
      <c r="G276" s="45"/>
      <c r="H276" s="45">
        <v>12000</v>
      </c>
      <c r="I276" s="45"/>
      <c r="J276" s="45">
        <f t="shared" si="8"/>
        <v>12000</v>
      </c>
      <c r="K276" s="45"/>
      <c r="L276" s="45">
        <f t="shared" si="9"/>
        <v>0</v>
      </c>
      <c r="M276" s="35"/>
    </row>
    <row r="277" spans="1:13" ht="11.25">
      <c r="A277" s="29" t="s">
        <v>184</v>
      </c>
      <c r="B277" s="30" t="s">
        <v>237</v>
      </c>
      <c r="C277" s="31"/>
      <c r="D277" s="30"/>
      <c r="E277" s="32"/>
      <c r="F277" s="33" t="s">
        <v>238</v>
      </c>
      <c r="G277" s="80">
        <f>SUM(G278:G281)</f>
        <v>0</v>
      </c>
      <c r="H277" s="80">
        <f>SUM(H278:H281)</f>
        <v>0</v>
      </c>
      <c r="I277" s="80">
        <f>SUM(I278:I281)</f>
        <v>0</v>
      </c>
      <c r="J277" s="80">
        <f t="shared" si="8"/>
        <v>0</v>
      </c>
      <c r="K277" s="80">
        <f>SUM(K278:K281)</f>
        <v>0</v>
      </c>
      <c r="L277" s="80">
        <f t="shared" si="9"/>
        <v>0</v>
      </c>
      <c r="M277" s="35"/>
    </row>
    <row r="278" spans="1:13" ht="11.25">
      <c r="A278" s="36" t="s">
        <v>184</v>
      </c>
      <c r="B278" s="37" t="s">
        <v>237</v>
      </c>
      <c r="C278" s="38" t="s">
        <v>22</v>
      </c>
      <c r="D278" s="37"/>
      <c r="E278" s="39"/>
      <c r="F278" s="40" t="s">
        <v>239</v>
      </c>
      <c r="G278" s="45">
        <v>0</v>
      </c>
      <c r="H278" s="45">
        <v>0</v>
      </c>
      <c r="I278" s="45"/>
      <c r="J278" s="45">
        <f t="shared" si="8"/>
        <v>0</v>
      </c>
      <c r="K278" s="45"/>
      <c r="L278" s="45">
        <f t="shared" si="9"/>
        <v>0</v>
      </c>
      <c r="M278" s="35"/>
    </row>
    <row r="279" spans="1:13" ht="11.25">
      <c r="A279" s="36" t="s">
        <v>184</v>
      </c>
      <c r="B279" s="37" t="s">
        <v>237</v>
      </c>
      <c r="C279" s="38" t="s">
        <v>25</v>
      </c>
      <c r="D279" s="82"/>
      <c r="E279" s="74"/>
      <c r="F279" s="40" t="s">
        <v>240</v>
      </c>
      <c r="G279" s="45"/>
      <c r="H279" s="45"/>
      <c r="I279" s="45"/>
      <c r="J279" s="45">
        <f t="shared" si="8"/>
        <v>0</v>
      </c>
      <c r="K279" s="45"/>
      <c r="L279" s="45">
        <f t="shared" si="9"/>
        <v>0</v>
      </c>
      <c r="M279" s="35"/>
    </row>
    <row r="280" spans="1:13" ht="11.25">
      <c r="A280" s="36" t="s">
        <v>184</v>
      </c>
      <c r="B280" s="37" t="s">
        <v>237</v>
      </c>
      <c r="C280" s="38" t="s">
        <v>29</v>
      </c>
      <c r="D280" s="82"/>
      <c r="E280" s="74"/>
      <c r="F280" s="40" t="s">
        <v>241</v>
      </c>
      <c r="G280" s="45"/>
      <c r="H280" s="45"/>
      <c r="I280" s="45"/>
      <c r="J280" s="45">
        <f t="shared" si="8"/>
        <v>0</v>
      </c>
      <c r="K280" s="45"/>
      <c r="L280" s="45">
        <f t="shared" si="9"/>
        <v>0</v>
      </c>
      <c r="M280" s="35"/>
    </row>
    <row r="281" spans="1:13" ht="11.25">
      <c r="A281" s="36" t="s">
        <v>184</v>
      </c>
      <c r="B281" s="37" t="s">
        <v>237</v>
      </c>
      <c r="C281" s="38" t="s">
        <v>59</v>
      </c>
      <c r="D281" s="37"/>
      <c r="E281" s="39"/>
      <c r="F281" s="40" t="s">
        <v>217</v>
      </c>
      <c r="G281" s="45"/>
      <c r="H281" s="45"/>
      <c r="I281" s="45"/>
      <c r="J281" s="45">
        <f t="shared" si="8"/>
        <v>0</v>
      </c>
      <c r="K281" s="45"/>
      <c r="L281" s="45">
        <f t="shared" si="9"/>
        <v>0</v>
      </c>
      <c r="M281" s="35"/>
    </row>
    <row r="282" spans="1:13" ht="11.25">
      <c r="A282" s="29" t="s">
        <v>184</v>
      </c>
      <c r="B282" s="30" t="s">
        <v>242</v>
      </c>
      <c r="C282" s="31"/>
      <c r="D282" s="30"/>
      <c r="E282" s="32"/>
      <c r="F282" s="33" t="s">
        <v>243</v>
      </c>
      <c r="G282" s="80">
        <f>SUM(G283:G294)</f>
        <v>438030</v>
      </c>
      <c r="H282" s="80">
        <f>SUM(H283:H294)</f>
        <v>579030</v>
      </c>
      <c r="I282" s="80">
        <f>SUM(I283:I294)</f>
        <v>542472</v>
      </c>
      <c r="J282" s="80">
        <f t="shared" si="8"/>
        <v>36558</v>
      </c>
      <c r="K282" s="80">
        <f>SUM(K283:K294)</f>
        <v>538895</v>
      </c>
      <c r="L282" s="80">
        <f t="shared" si="9"/>
        <v>3577</v>
      </c>
      <c r="M282" s="35"/>
    </row>
    <row r="283" spans="1:13" ht="11.25">
      <c r="A283" s="36" t="s">
        <v>184</v>
      </c>
      <c r="B283" s="37" t="s">
        <v>242</v>
      </c>
      <c r="C283" s="38" t="s">
        <v>22</v>
      </c>
      <c r="D283" s="42"/>
      <c r="E283" s="43"/>
      <c r="F283" s="40" t="s">
        <v>244</v>
      </c>
      <c r="G283" s="45">
        <v>85000</v>
      </c>
      <c r="H283" s="45">
        <v>120000</v>
      </c>
      <c r="I283" s="45">
        <v>119356</v>
      </c>
      <c r="J283" s="45">
        <f t="shared" si="8"/>
        <v>644</v>
      </c>
      <c r="K283" s="45">
        <v>116756</v>
      </c>
      <c r="L283" s="45">
        <f t="shared" si="9"/>
        <v>2600</v>
      </c>
      <c r="M283" s="35"/>
    </row>
    <row r="284" spans="1:13" ht="11.25">
      <c r="A284" s="36" t="s">
        <v>184</v>
      </c>
      <c r="B284" s="37" t="s">
        <v>242</v>
      </c>
      <c r="C284" s="38" t="s">
        <v>25</v>
      </c>
      <c r="D284" s="42"/>
      <c r="E284" s="43"/>
      <c r="F284" s="40" t="s">
        <v>245</v>
      </c>
      <c r="G284" s="45">
        <v>264000</v>
      </c>
      <c r="H284" s="45">
        <v>264000</v>
      </c>
      <c r="I284" s="45">
        <v>244787</v>
      </c>
      <c r="J284" s="45">
        <f t="shared" si="8"/>
        <v>19213</v>
      </c>
      <c r="K284" s="45">
        <v>244787</v>
      </c>
      <c r="L284" s="45">
        <f t="shared" si="9"/>
        <v>0</v>
      </c>
      <c r="M284" s="35"/>
    </row>
    <row r="285" spans="1:13" ht="11.25">
      <c r="A285" s="36" t="s">
        <v>184</v>
      </c>
      <c r="B285" s="37" t="s">
        <v>242</v>
      </c>
      <c r="C285" s="38" t="s">
        <v>29</v>
      </c>
      <c r="D285" s="42"/>
      <c r="E285" s="43"/>
      <c r="F285" s="40" t="s">
        <v>246</v>
      </c>
      <c r="G285" s="45"/>
      <c r="H285" s="45"/>
      <c r="I285" s="45"/>
      <c r="J285" s="45">
        <f t="shared" si="8"/>
        <v>0</v>
      </c>
      <c r="K285" s="45"/>
      <c r="L285" s="45">
        <f t="shared" si="9"/>
        <v>0</v>
      </c>
      <c r="M285" s="35"/>
    </row>
    <row r="286" spans="1:13" ht="11.25">
      <c r="A286" s="36" t="s">
        <v>184</v>
      </c>
      <c r="B286" s="37" t="s">
        <v>242</v>
      </c>
      <c r="C286" s="38" t="s">
        <v>33</v>
      </c>
      <c r="D286" s="42"/>
      <c r="E286" s="43"/>
      <c r="F286" s="40" t="s">
        <v>247</v>
      </c>
      <c r="G286" s="45"/>
      <c r="H286" s="45"/>
      <c r="I286" s="45"/>
      <c r="J286" s="45">
        <f t="shared" si="8"/>
        <v>0</v>
      </c>
      <c r="K286" s="45"/>
      <c r="L286" s="45">
        <f t="shared" si="9"/>
        <v>0</v>
      </c>
      <c r="M286" s="35"/>
    </row>
    <row r="287" spans="1:13" ht="11.25">
      <c r="A287" s="36" t="s">
        <v>184</v>
      </c>
      <c r="B287" s="37" t="s">
        <v>242</v>
      </c>
      <c r="C287" s="38" t="s">
        <v>54</v>
      </c>
      <c r="D287" s="42"/>
      <c r="E287" s="43"/>
      <c r="F287" s="40" t="s">
        <v>248</v>
      </c>
      <c r="G287" s="45"/>
      <c r="H287" s="45"/>
      <c r="I287" s="45"/>
      <c r="J287" s="45">
        <f t="shared" si="8"/>
        <v>0</v>
      </c>
      <c r="K287" s="45"/>
      <c r="L287" s="45">
        <f t="shared" si="9"/>
        <v>0</v>
      </c>
      <c r="M287" s="35"/>
    </row>
    <row r="288" spans="1:13" ht="11.25">
      <c r="A288" s="36" t="s">
        <v>184</v>
      </c>
      <c r="B288" s="37" t="s">
        <v>242</v>
      </c>
      <c r="C288" s="38" t="s">
        <v>56</v>
      </c>
      <c r="D288" s="42"/>
      <c r="E288" s="43"/>
      <c r="F288" s="40" t="s">
        <v>249</v>
      </c>
      <c r="G288" s="45"/>
      <c r="H288" s="45"/>
      <c r="I288" s="45"/>
      <c r="J288" s="45">
        <f t="shared" si="8"/>
        <v>0</v>
      </c>
      <c r="K288" s="45"/>
      <c r="L288" s="45">
        <f t="shared" si="9"/>
        <v>0</v>
      </c>
      <c r="M288" s="35"/>
    </row>
    <row r="289" spans="1:13" ht="11.25">
      <c r="A289" s="36" t="s">
        <v>184</v>
      </c>
      <c r="B289" s="37" t="s">
        <v>242</v>
      </c>
      <c r="C289" s="38" t="s">
        <v>39</v>
      </c>
      <c r="D289" s="42"/>
      <c r="E289" s="43"/>
      <c r="F289" s="40" t="s">
        <v>250</v>
      </c>
      <c r="G289" s="45">
        <v>18000</v>
      </c>
      <c r="H289" s="45">
        <v>18000</v>
      </c>
      <c r="I289" s="45">
        <v>11803</v>
      </c>
      <c r="J289" s="45">
        <f t="shared" si="8"/>
        <v>6197</v>
      </c>
      <c r="K289" s="45">
        <v>11803</v>
      </c>
      <c r="L289" s="45">
        <f t="shared" si="9"/>
        <v>0</v>
      </c>
      <c r="M289" s="35"/>
    </row>
    <row r="290" spans="1:13" ht="11.25">
      <c r="A290" s="36" t="s">
        <v>184</v>
      </c>
      <c r="B290" s="37" t="s">
        <v>242</v>
      </c>
      <c r="C290" s="38" t="s">
        <v>44</v>
      </c>
      <c r="D290" s="42"/>
      <c r="E290" s="43"/>
      <c r="F290" s="40" t="s">
        <v>251</v>
      </c>
      <c r="G290" s="45">
        <v>15030</v>
      </c>
      <c r="H290" s="45">
        <v>15030</v>
      </c>
      <c r="I290" s="45">
        <v>7686</v>
      </c>
      <c r="J290" s="45">
        <f t="shared" si="8"/>
        <v>7344</v>
      </c>
      <c r="K290" s="45">
        <v>7552</v>
      </c>
      <c r="L290" s="45">
        <f t="shared" si="9"/>
        <v>134</v>
      </c>
      <c r="M290" s="35"/>
    </row>
    <row r="291" spans="1:13" ht="11.25">
      <c r="A291" s="36" t="s">
        <v>184</v>
      </c>
      <c r="B291" s="37" t="s">
        <v>242</v>
      </c>
      <c r="C291" s="38" t="s">
        <v>48</v>
      </c>
      <c r="D291" s="42"/>
      <c r="E291" s="43"/>
      <c r="F291" s="40" t="s">
        <v>252</v>
      </c>
      <c r="G291" s="45"/>
      <c r="H291" s="45"/>
      <c r="I291" s="45"/>
      <c r="J291" s="45">
        <f t="shared" si="8"/>
        <v>0</v>
      </c>
      <c r="K291" s="45"/>
      <c r="L291" s="45">
        <f t="shared" si="9"/>
        <v>0</v>
      </c>
      <c r="M291" s="35"/>
    </row>
    <row r="292" spans="1:13" ht="11.25">
      <c r="A292" s="36" t="s">
        <v>184</v>
      </c>
      <c r="B292" s="37" t="s">
        <v>242</v>
      </c>
      <c r="C292" s="38" t="s">
        <v>61</v>
      </c>
      <c r="D292" s="42"/>
      <c r="E292" s="43"/>
      <c r="F292" s="40" t="s">
        <v>253</v>
      </c>
      <c r="G292" s="45">
        <v>1000</v>
      </c>
      <c r="H292" s="45">
        <v>2000</v>
      </c>
      <c r="I292" s="45">
        <v>1586</v>
      </c>
      <c r="J292" s="45">
        <f t="shared" si="8"/>
        <v>414</v>
      </c>
      <c r="K292" s="45">
        <v>1586</v>
      </c>
      <c r="L292" s="45">
        <f t="shared" si="9"/>
        <v>0</v>
      </c>
      <c r="M292" s="35"/>
    </row>
    <row r="293" spans="1:13" ht="11.25">
      <c r="A293" s="36" t="s">
        <v>184</v>
      </c>
      <c r="B293" s="37" t="s">
        <v>242</v>
      </c>
      <c r="C293" s="38" t="s">
        <v>64</v>
      </c>
      <c r="D293" s="42"/>
      <c r="E293" s="43"/>
      <c r="F293" s="40" t="s">
        <v>254</v>
      </c>
      <c r="G293" s="45"/>
      <c r="H293" s="45"/>
      <c r="I293" s="45"/>
      <c r="J293" s="45">
        <f t="shared" si="8"/>
        <v>0</v>
      </c>
      <c r="K293" s="45"/>
      <c r="L293" s="45">
        <f t="shared" si="9"/>
        <v>0</v>
      </c>
      <c r="M293" s="35"/>
    </row>
    <row r="294" spans="1:13" ht="11.25">
      <c r="A294" s="36" t="s">
        <v>184</v>
      </c>
      <c r="B294" s="37" t="s">
        <v>242</v>
      </c>
      <c r="C294" s="38" t="s">
        <v>59</v>
      </c>
      <c r="D294" s="42"/>
      <c r="E294" s="43"/>
      <c r="F294" s="40" t="s">
        <v>217</v>
      </c>
      <c r="G294" s="45">
        <v>55000</v>
      </c>
      <c r="H294" s="45">
        <v>160000</v>
      </c>
      <c r="I294" s="45">
        <v>157254</v>
      </c>
      <c r="J294" s="45">
        <f t="shared" si="8"/>
        <v>2746</v>
      </c>
      <c r="K294" s="45">
        <v>156411</v>
      </c>
      <c r="L294" s="45">
        <f t="shared" si="9"/>
        <v>843</v>
      </c>
      <c r="M294" s="35"/>
    </row>
    <row r="295" spans="1:13" ht="11.25">
      <c r="A295" s="29" t="s">
        <v>184</v>
      </c>
      <c r="B295" s="30" t="s">
        <v>255</v>
      </c>
      <c r="C295" s="31"/>
      <c r="D295" s="30"/>
      <c r="E295" s="32"/>
      <c r="F295" s="33" t="s">
        <v>256</v>
      </c>
      <c r="G295" s="80">
        <f>SUM(G296:G302)</f>
        <v>15000</v>
      </c>
      <c r="H295" s="80">
        <f>SUM(H296:H302)</f>
        <v>15000</v>
      </c>
      <c r="I295" s="80">
        <f>SUM(I296:I302)</f>
        <v>9681</v>
      </c>
      <c r="J295" s="80">
        <f t="shared" si="8"/>
        <v>5319</v>
      </c>
      <c r="K295" s="80">
        <f>SUM(K296:K302)</f>
        <v>9205</v>
      </c>
      <c r="L295" s="80">
        <f t="shared" si="9"/>
        <v>476</v>
      </c>
      <c r="M295" s="35"/>
    </row>
    <row r="296" spans="1:13" ht="11.25">
      <c r="A296" s="36" t="s">
        <v>184</v>
      </c>
      <c r="B296" s="37" t="s">
        <v>255</v>
      </c>
      <c r="C296" s="38" t="s">
        <v>22</v>
      </c>
      <c r="D296" s="42"/>
      <c r="E296" s="43"/>
      <c r="F296" s="40" t="s">
        <v>257</v>
      </c>
      <c r="G296" s="45"/>
      <c r="H296" s="45"/>
      <c r="I296" s="45"/>
      <c r="J296" s="45">
        <f t="shared" si="8"/>
        <v>0</v>
      </c>
      <c r="K296" s="45"/>
      <c r="L296" s="45">
        <f t="shared" si="9"/>
        <v>0</v>
      </c>
      <c r="M296" s="35"/>
    </row>
    <row r="297" spans="1:13" ht="11.25">
      <c r="A297" s="36" t="s">
        <v>184</v>
      </c>
      <c r="B297" s="37" t="s">
        <v>255</v>
      </c>
      <c r="C297" s="38" t="s">
        <v>25</v>
      </c>
      <c r="D297" s="42"/>
      <c r="E297" s="43"/>
      <c r="F297" s="40" t="s">
        <v>258</v>
      </c>
      <c r="G297" s="45"/>
      <c r="H297" s="45"/>
      <c r="I297" s="45"/>
      <c r="J297" s="45">
        <f t="shared" si="8"/>
        <v>0</v>
      </c>
      <c r="K297" s="45"/>
      <c r="L297" s="45">
        <f t="shared" si="9"/>
        <v>0</v>
      </c>
      <c r="M297" s="35"/>
    </row>
    <row r="298" spans="1:13" ht="11.25">
      <c r="A298" s="36" t="s">
        <v>184</v>
      </c>
      <c r="B298" s="37" t="s">
        <v>255</v>
      </c>
      <c r="C298" s="38" t="s">
        <v>29</v>
      </c>
      <c r="D298" s="42"/>
      <c r="E298" s="43"/>
      <c r="F298" s="40" t="s">
        <v>259</v>
      </c>
      <c r="G298" s="45">
        <v>14000</v>
      </c>
      <c r="H298" s="45">
        <v>14000</v>
      </c>
      <c r="I298" s="45">
        <v>9681</v>
      </c>
      <c r="J298" s="45">
        <f t="shared" si="8"/>
        <v>4319</v>
      </c>
      <c r="K298" s="45">
        <v>9205</v>
      </c>
      <c r="L298" s="45">
        <f t="shared" si="9"/>
        <v>476</v>
      </c>
      <c r="M298" s="35"/>
    </row>
    <row r="299" spans="1:13" ht="11.25">
      <c r="A299" s="36" t="s">
        <v>184</v>
      </c>
      <c r="B299" s="37" t="s">
        <v>255</v>
      </c>
      <c r="C299" s="38" t="s">
        <v>33</v>
      </c>
      <c r="D299" s="42"/>
      <c r="E299" s="43"/>
      <c r="F299" s="40" t="s">
        <v>260</v>
      </c>
      <c r="G299" s="45"/>
      <c r="H299" s="45"/>
      <c r="I299" s="45"/>
      <c r="J299" s="45">
        <f t="shared" si="8"/>
        <v>0</v>
      </c>
      <c r="K299" s="45"/>
      <c r="L299" s="45">
        <f t="shared" si="9"/>
        <v>0</v>
      </c>
      <c r="M299" s="35"/>
    </row>
    <row r="300" spans="1:13" ht="11.25">
      <c r="A300" s="36" t="s">
        <v>184</v>
      </c>
      <c r="B300" s="37" t="s">
        <v>255</v>
      </c>
      <c r="C300" s="38" t="s">
        <v>54</v>
      </c>
      <c r="D300" s="42"/>
      <c r="E300" s="43"/>
      <c r="F300" s="40" t="s">
        <v>261</v>
      </c>
      <c r="G300" s="45">
        <v>1000</v>
      </c>
      <c r="H300" s="45">
        <v>1000</v>
      </c>
      <c r="I300" s="45"/>
      <c r="J300" s="45">
        <f t="shared" si="8"/>
        <v>1000</v>
      </c>
      <c r="K300" s="45"/>
      <c r="L300" s="45">
        <f t="shared" si="9"/>
        <v>0</v>
      </c>
      <c r="M300" s="35"/>
    </row>
    <row r="301" spans="1:13" ht="11.25">
      <c r="A301" s="36" t="s">
        <v>184</v>
      </c>
      <c r="B301" s="37" t="s">
        <v>255</v>
      </c>
      <c r="C301" s="38" t="s">
        <v>56</v>
      </c>
      <c r="D301" s="42"/>
      <c r="E301" s="43"/>
      <c r="F301" s="40" t="s">
        <v>262</v>
      </c>
      <c r="G301" s="45"/>
      <c r="H301" s="45"/>
      <c r="I301" s="45"/>
      <c r="J301" s="45">
        <f t="shared" si="8"/>
        <v>0</v>
      </c>
      <c r="K301" s="45"/>
      <c r="L301" s="45">
        <f t="shared" si="9"/>
        <v>0</v>
      </c>
      <c r="M301" s="35"/>
    </row>
    <row r="302" spans="1:13" ht="11.25">
      <c r="A302" s="36" t="s">
        <v>184</v>
      </c>
      <c r="B302" s="37" t="s">
        <v>255</v>
      </c>
      <c r="C302" s="72">
        <v>999</v>
      </c>
      <c r="D302" s="82"/>
      <c r="E302" s="74"/>
      <c r="F302" s="40" t="s">
        <v>217</v>
      </c>
      <c r="G302" s="45"/>
      <c r="H302" s="45"/>
      <c r="I302" s="45"/>
      <c r="J302" s="45">
        <f t="shared" si="8"/>
        <v>0</v>
      </c>
      <c r="K302" s="45"/>
      <c r="L302" s="45">
        <f t="shared" si="9"/>
        <v>0</v>
      </c>
      <c r="M302" s="35"/>
    </row>
    <row r="303" spans="1:13" ht="11.25">
      <c r="A303" s="29" t="s">
        <v>184</v>
      </c>
      <c r="B303" s="83">
        <v>10</v>
      </c>
      <c r="C303" s="84"/>
      <c r="D303" s="85"/>
      <c r="E303" s="86"/>
      <c r="F303" s="33" t="s">
        <v>263</v>
      </c>
      <c r="G303" s="80">
        <f>SUM(G304:G308)</f>
        <v>31500</v>
      </c>
      <c r="H303" s="80">
        <f>SUM(H304:H308)</f>
        <v>33700</v>
      </c>
      <c r="I303" s="80">
        <f>SUM(I304:I308)</f>
        <v>29867</v>
      </c>
      <c r="J303" s="80">
        <f t="shared" si="8"/>
        <v>3833</v>
      </c>
      <c r="K303" s="80">
        <f>SUM(K304:K308)</f>
        <v>29867</v>
      </c>
      <c r="L303" s="80">
        <f t="shared" si="9"/>
        <v>0</v>
      </c>
      <c r="M303" s="35"/>
    </row>
    <row r="304" spans="1:13" ht="11.25">
      <c r="A304" s="36" t="s">
        <v>184</v>
      </c>
      <c r="B304" s="37" t="s">
        <v>264</v>
      </c>
      <c r="C304" s="38" t="s">
        <v>22</v>
      </c>
      <c r="D304" s="82"/>
      <c r="E304" s="74"/>
      <c r="F304" s="40" t="s">
        <v>265</v>
      </c>
      <c r="G304" s="45"/>
      <c r="H304" s="45"/>
      <c r="I304" s="45"/>
      <c r="J304" s="45">
        <f t="shared" si="8"/>
        <v>0</v>
      </c>
      <c r="K304" s="45"/>
      <c r="L304" s="45">
        <f t="shared" si="9"/>
        <v>0</v>
      </c>
      <c r="M304" s="35"/>
    </row>
    <row r="305" spans="1:13" ht="11.25">
      <c r="A305" s="36" t="s">
        <v>184</v>
      </c>
      <c r="B305" s="37" t="s">
        <v>264</v>
      </c>
      <c r="C305" s="38" t="s">
        <v>25</v>
      </c>
      <c r="D305" s="82"/>
      <c r="E305" s="74"/>
      <c r="F305" s="40" t="s">
        <v>266</v>
      </c>
      <c r="G305" s="45">
        <v>23400</v>
      </c>
      <c r="H305" s="45">
        <v>23400</v>
      </c>
      <c r="I305" s="45">
        <v>19630</v>
      </c>
      <c r="J305" s="45">
        <f aca="true" t="shared" si="10" ref="J305:J368">+H305-I305</f>
        <v>3770</v>
      </c>
      <c r="K305" s="45">
        <v>19630</v>
      </c>
      <c r="L305" s="45">
        <f t="shared" si="9"/>
        <v>0</v>
      </c>
      <c r="M305" s="35"/>
    </row>
    <row r="306" spans="1:13" ht="11.25">
      <c r="A306" s="36" t="s">
        <v>184</v>
      </c>
      <c r="B306" s="37" t="s">
        <v>264</v>
      </c>
      <c r="C306" s="38" t="s">
        <v>29</v>
      </c>
      <c r="D306" s="82"/>
      <c r="E306" s="74"/>
      <c r="F306" s="40" t="s">
        <v>267</v>
      </c>
      <c r="G306" s="45"/>
      <c r="H306" s="45"/>
      <c r="I306" s="45"/>
      <c r="J306" s="45">
        <f t="shared" si="10"/>
        <v>0</v>
      </c>
      <c r="K306" s="45"/>
      <c r="L306" s="45">
        <f t="shared" si="9"/>
        <v>0</v>
      </c>
      <c r="M306" s="35"/>
    </row>
    <row r="307" spans="1:13" ht="11.25">
      <c r="A307" s="36" t="s">
        <v>184</v>
      </c>
      <c r="B307" s="37" t="s">
        <v>264</v>
      </c>
      <c r="C307" s="38" t="s">
        <v>33</v>
      </c>
      <c r="D307" s="82"/>
      <c r="E307" s="74"/>
      <c r="F307" s="40" t="s">
        <v>268</v>
      </c>
      <c r="G307" s="45">
        <v>8100</v>
      </c>
      <c r="H307" s="45">
        <v>10300</v>
      </c>
      <c r="I307" s="45">
        <v>10237</v>
      </c>
      <c r="J307" s="45">
        <f t="shared" si="10"/>
        <v>63</v>
      </c>
      <c r="K307" s="45">
        <v>10237</v>
      </c>
      <c r="L307" s="45">
        <f t="shared" si="9"/>
        <v>0</v>
      </c>
      <c r="M307" s="35"/>
    </row>
    <row r="308" spans="1:13" ht="11.25">
      <c r="A308" s="36" t="s">
        <v>184</v>
      </c>
      <c r="B308" s="37" t="s">
        <v>264</v>
      </c>
      <c r="C308" s="72">
        <v>999</v>
      </c>
      <c r="D308" s="82"/>
      <c r="E308" s="74"/>
      <c r="F308" s="40" t="s">
        <v>217</v>
      </c>
      <c r="G308" s="45"/>
      <c r="H308" s="45"/>
      <c r="I308" s="45"/>
      <c r="J308" s="45">
        <f t="shared" si="10"/>
        <v>0</v>
      </c>
      <c r="K308" s="45"/>
      <c r="L308" s="45">
        <f t="shared" si="9"/>
        <v>0</v>
      </c>
      <c r="M308" s="35"/>
    </row>
    <row r="309" spans="1:13" ht="11.25">
      <c r="A309" s="29" t="s">
        <v>184</v>
      </c>
      <c r="B309" s="83">
        <v>11</v>
      </c>
      <c r="C309" s="84"/>
      <c r="D309" s="85"/>
      <c r="E309" s="86"/>
      <c r="F309" s="33" t="s">
        <v>269</v>
      </c>
      <c r="G309" s="80">
        <f>+G310+G311+G312+G313</f>
        <v>18000</v>
      </c>
      <c r="H309" s="80">
        <f>+H310+H311+H312+H313</f>
        <v>94000</v>
      </c>
      <c r="I309" s="80">
        <f>SUM(I310:I313)</f>
        <v>93885</v>
      </c>
      <c r="J309" s="80">
        <f t="shared" si="10"/>
        <v>115</v>
      </c>
      <c r="K309" s="80">
        <f>SUM(K310:K313)</f>
        <v>93885</v>
      </c>
      <c r="L309" s="80">
        <f t="shared" si="9"/>
        <v>0</v>
      </c>
      <c r="M309" s="35"/>
    </row>
    <row r="310" spans="1:13" ht="11.25">
      <c r="A310" s="36" t="s">
        <v>184</v>
      </c>
      <c r="B310" s="37" t="s">
        <v>270</v>
      </c>
      <c r="C310" s="38" t="s">
        <v>22</v>
      </c>
      <c r="D310" s="82"/>
      <c r="E310" s="74"/>
      <c r="F310" s="40" t="s">
        <v>271</v>
      </c>
      <c r="G310" s="45"/>
      <c r="H310" s="45"/>
      <c r="I310" s="45"/>
      <c r="J310" s="45">
        <f t="shared" si="10"/>
        <v>0</v>
      </c>
      <c r="K310" s="45"/>
      <c r="L310" s="45">
        <f t="shared" si="9"/>
        <v>0</v>
      </c>
      <c r="M310" s="35"/>
    </row>
    <row r="311" spans="1:13" ht="11.25">
      <c r="A311" s="36" t="s">
        <v>184</v>
      </c>
      <c r="B311" s="37" t="s">
        <v>270</v>
      </c>
      <c r="C311" s="38" t="s">
        <v>25</v>
      </c>
      <c r="D311" s="82"/>
      <c r="E311" s="74"/>
      <c r="F311" s="40" t="s">
        <v>272</v>
      </c>
      <c r="G311" s="45">
        <v>18000</v>
      </c>
      <c r="H311" s="45">
        <v>94000</v>
      </c>
      <c r="I311" s="45">
        <v>93885</v>
      </c>
      <c r="J311" s="45">
        <f t="shared" si="10"/>
        <v>115</v>
      </c>
      <c r="K311" s="45">
        <v>93885</v>
      </c>
      <c r="L311" s="45">
        <f t="shared" si="9"/>
        <v>0</v>
      </c>
      <c r="M311" s="35"/>
    </row>
    <row r="312" spans="1:13" ht="11.25">
      <c r="A312" s="36" t="s">
        <v>184</v>
      </c>
      <c r="B312" s="37" t="s">
        <v>270</v>
      </c>
      <c r="C312" s="38" t="s">
        <v>29</v>
      </c>
      <c r="D312" s="82"/>
      <c r="E312" s="74"/>
      <c r="F312" s="40" t="s">
        <v>273</v>
      </c>
      <c r="G312" s="45"/>
      <c r="H312" s="45"/>
      <c r="I312" s="45"/>
      <c r="J312" s="45">
        <f t="shared" si="10"/>
        <v>0</v>
      </c>
      <c r="K312" s="45"/>
      <c r="L312" s="45">
        <f t="shared" si="9"/>
        <v>0</v>
      </c>
      <c r="M312" s="35"/>
    </row>
    <row r="313" spans="1:13" ht="11.25">
      <c r="A313" s="36" t="s">
        <v>184</v>
      </c>
      <c r="B313" s="37" t="s">
        <v>270</v>
      </c>
      <c r="C313" s="72">
        <v>999</v>
      </c>
      <c r="D313" s="82"/>
      <c r="E313" s="74"/>
      <c r="F313" s="40" t="s">
        <v>217</v>
      </c>
      <c r="G313" s="45"/>
      <c r="H313" s="45"/>
      <c r="I313" s="45"/>
      <c r="J313" s="45">
        <f t="shared" si="10"/>
        <v>0</v>
      </c>
      <c r="K313" s="45"/>
      <c r="L313" s="45">
        <f t="shared" si="9"/>
        <v>0</v>
      </c>
      <c r="M313" s="35"/>
    </row>
    <row r="314" spans="1:13" ht="11.25">
      <c r="A314" s="87" t="s">
        <v>184</v>
      </c>
      <c r="B314" s="88">
        <v>12</v>
      </c>
      <c r="C314" s="84"/>
      <c r="D314" s="85"/>
      <c r="E314" s="86"/>
      <c r="F314" s="89" t="s">
        <v>274</v>
      </c>
      <c r="G314" s="80">
        <f>SUM(G315:G321)</f>
        <v>0</v>
      </c>
      <c r="H314" s="80">
        <f>SUM(H315:H321)</f>
        <v>0</v>
      </c>
      <c r="I314" s="80">
        <f>SUM(I315:I321)</f>
        <v>0</v>
      </c>
      <c r="J314" s="80">
        <f t="shared" si="10"/>
        <v>0</v>
      </c>
      <c r="K314" s="80">
        <f>SUM(K315:K321)</f>
        <v>0</v>
      </c>
      <c r="L314" s="80">
        <f t="shared" si="9"/>
        <v>0</v>
      </c>
      <c r="M314" s="35"/>
    </row>
    <row r="315" spans="1:13" ht="11.25">
      <c r="A315" s="36" t="s">
        <v>184</v>
      </c>
      <c r="B315" s="71">
        <v>12</v>
      </c>
      <c r="C315" s="38" t="s">
        <v>22</v>
      </c>
      <c r="D315" s="82"/>
      <c r="E315" s="74"/>
      <c r="F315" s="40" t="s">
        <v>275</v>
      </c>
      <c r="G315" s="45"/>
      <c r="H315" s="45"/>
      <c r="I315" s="45"/>
      <c r="J315" s="45">
        <f t="shared" si="10"/>
        <v>0</v>
      </c>
      <c r="K315" s="45"/>
      <c r="L315" s="45">
        <f t="shared" si="9"/>
        <v>0</v>
      </c>
      <c r="M315" s="35"/>
    </row>
    <row r="316" spans="1:13" ht="11.25">
      <c r="A316" s="36" t="s">
        <v>184</v>
      </c>
      <c r="B316" s="71">
        <v>12</v>
      </c>
      <c r="C316" s="38" t="s">
        <v>25</v>
      </c>
      <c r="D316" s="82"/>
      <c r="E316" s="74"/>
      <c r="F316" s="40" t="s">
        <v>276</v>
      </c>
      <c r="G316" s="45"/>
      <c r="H316" s="45"/>
      <c r="I316" s="45"/>
      <c r="J316" s="45">
        <f t="shared" si="10"/>
        <v>0</v>
      </c>
      <c r="K316" s="45"/>
      <c r="L316" s="45">
        <f t="shared" si="9"/>
        <v>0</v>
      </c>
      <c r="M316" s="35"/>
    </row>
    <row r="317" spans="1:13" ht="11.25">
      <c r="A317" s="36" t="s">
        <v>184</v>
      </c>
      <c r="B317" s="71">
        <v>12</v>
      </c>
      <c r="C317" s="38" t="s">
        <v>29</v>
      </c>
      <c r="D317" s="82"/>
      <c r="E317" s="74"/>
      <c r="F317" s="40" t="s">
        <v>277</v>
      </c>
      <c r="G317" s="45"/>
      <c r="H317" s="45"/>
      <c r="I317" s="45"/>
      <c r="J317" s="45">
        <f t="shared" si="10"/>
        <v>0</v>
      </c>
      <c r="K317" s="45"/>
      <c r="L317" s="45">
        <f t="shared" si="9"/>
        <v>0</v>
      </c>
      <c r="M317" s="35"/>
    </row>
    <row r="318" spans="1:13" ht="11.25">
      <c r="A318" s="36" t="s">
        <v>184</v>
      </c>
      <c r="B318" s="71">
        <v>12</v>
      </c>
      <c r="C318" s="38" t="s">
        <v>33</v>
      </c>
      <c r="D318" s="82"/>
      <c r="E318" s="74"/>
      <c r="F318" s="40" t="s">
        <v>278</v>
      </c>
      <c r="G318" s="45"/>
      <c r="H318" s="45"/>
      <c r="I318" s="45"/>
      <c r="J318" s="45">
        <f t="shared" si="10"/>
        <v>0</v>
      </c>
      <c r="K318" s="45"/>
      <c r="L318" s="45">
        <f t="shared" si="9"/>
        <v>0</v>
      </c>
      <c r="M318" s="35"/>
    </row>
    <row r="319" spans="1:13" ht="11.25">
      <c r="A319" s="36" t="s">
        <v>184</v>
      </c>
      <c r="B319" s="71">
        <v>12</v>
      </c>
      <c r="C319" s="38" t="s">
        <v>54</v>
      </c>
      <c r="D319" s="82"/>
      <c r="E319" s="74"/>
      <c r="F319" s="40" t="s">
        <v>279</v>
      </c>
      <c r="G319" s="45"/>
      <c r="H319" s="45"/>
      <c r="I319" s="45"/>
      <c r="J319" s="45">
        <f t="shared" si="10"/>
        <v>0</v>
      </c>
      <c r="K319" s="45"/>
      <c r="L319" s="45">
        <f t="shared" si="9"/>
        <v>0</v>
      </c>
      <c r="M319" s="35"/>
    </row>
    <row r="320" spans="1:13" ht="11.25">
      <c r="A320" s="36" t="s">
        <v>184</v>
      </c>
      <c r="B320" s="71">
        <v>12</v>
      </c>
      <c r="C320" s="38" t="s">
        <v>56</v>
      </c>
      <c r="D320" s="82"/>
      <c r="E320" s="74"/>
      <c r="F320" s="40" t="s">
        <v>280</v>
      </c>
      <c r="G320" s="45"/>
      <c r="H320" s="45"/>
      <c r="I320" s="45"/>
      <c r="J320" s="45">
        <f t="shared" si="10"/>
        <v>0</v>
      </c>
      <c r="K320" s="45"/>
      <c r="L320" s="45">
        <f t="shared" si="9"/>
        <v>0</v>
      </c>
      <c r="M320" s="35"/>
    </row>
    <row r="321" spans="1:13" ht="11.25">
      <c r="A321" s="36" t="s">
        <v>184</v>
      </c>
      <c r="B321" s="71">
        <v>12</v>
      </c>
      <c r="C321" s="72">
        <v>999</v>
      </c>
      <c r="D321" s="82"/>
      <c r="E321" s="74"/>
      <c r="F321" s="40" t="s">
        <v>217</v>
      </c>
      <c r="G321" s="45"/>
      <c r="H321" s="45"/>
      <c r="I321" s="45"/>
      <c r="J321" s="45">
        <f t="shared" si="10"/>
        <v>0</v>
      </c>
      <c r="K321" s="45"/>
      <c r="L321" s="45">
        <f t="shared" si="9"/>
        <v>0</v>
      </c>
      <c r="M321" s="35"/>
    </row>
    <row r="322" spans="1:13" ht="11.25">
      <c r="A322" s="22" t="s">
        <v>281</v>
      </c>
      <c r="B322" s="90"/>
      <c r="C322" s="91"/>
      <c r="D322" s="90"/>
      <c r="E322" s="92"/>
      <c r="F322" s="26" t="s">
        <v>282</v>
      </c>
      <c r="G322" s="79">
        <f>+G323+G325</f>
        <v>12000</v>
      </c>
      <c r="H322" s="79">
        <f>+H323+H325</f>
        <v>40500</v>
      </c>
      <c r="I322" s="79">
        <f>+I323+I325</f>
        <v>38767</v>
      </c>
      <c r="J322" s="79">
        <f t="shared" si="10"/>
        <v>1733</v>
      </c>
      <c r="K322" s="79">
        <f>+K323+K325</f>
        <v>38767</v>
      </c>
      <c r="L322" s="79">
        <f t="shared" si="9"/>
        <v>0</v>
      </c>
      <c r="M322" s="35"/>
    </row>
    <row r="323" spans="1:13" ht="11.25">
      <c r="A323" s="93">
        <v>23</v>
      </c>
      <c r="B323" s="30" t="s">
        <v>20</v>
      </c>
      <c r="C323" s="84"/>
      <c r="D323" s="85"/>
      <c r="E323" s="86"/>
      <c r="F323" s="33" t="s">
        <v>283</v>
      </c>
      <c r="G323" s="80">
        <f>SUM(G324)</f>
        <v>12000</v>
      </c>
      <c r="H323" s="80">
        <f>SUM(H324)</f>
        <v>20500</v>
      </c>
      <c r="I323" s="80">
        <f>SUM(I324)</f>
        <v>20352</v>
      </c>
      <c r="J323" s="80">
        <f t="shared" si="10"/>
        <v>148</v>
      </c>
      <c r="K323" s="80">
        <f>SUM(K324)</f>
        <v>20352</v>
      </c>
      <c r="L323" s="80">
        <f t="shared" si="9"/>
        <v>0</v>
      </c>
      <c r="M323" s="35"/>
    </row>
    <row r="324" spans="1:13" ht="11.25">
      <c r="A324" s="70">
        <v>23</v>
      </c>
      <c r="B324" s="37" t="s">
        <v>20</v>
      </c>
      <c r="C324" s="38" t="s">
        <v>33</v>
      </c>
      <c r="D324" s="82"/>
      <c r="E324" s="74"/>
      <c r="F324" s="40" t="s">
        <v>284</v>
      </c>
      <c r="G324" s="45">
        <v>12000</v>
      </c>
      <c r="H324" s="45">
        <v>20500</v>
      </c>
      <c r="I324" s="45">
        <v>20352</v>
      </c>
      <c r="J324" s="45">
        <f t="shared" si="10"/>
        <v>148</v>
      </c>
      <c r="K324" s="45">
        <v>20352</v>
      </c>
      <c r="L324" s="45">
        <f t="shared" si="9"/>
        <v>0</v>
      </c>
      <c r="M324" s="35"/>
    </row>
    <row r="325" spans="1:13" ht="11.25">
      <c r="A325" s="93">
        <v>23</v>
      </c>
      <c r="B325" s="30" t="s">
        <v>163</v>
      </c>
      <c r="C325" s="31"/>
      <c r="D325" s="94"/>
      <c r="E325" s="95"/>
      <c r="F325" s="33" t="s">
        <v>285</v>
      </c>
      <c r="G325" s="96">
        <f>+G326</f>
        <v>0</v>
      </c>
      <c r="H325" s="96">
        <f>+H326</f>
        <v>20000</v>
      </c>
      <c r="I325" s="96">
        <f>+I326</f>
        <v>18415</v>
      </c>
      <c r="J325" s="96">
        <f t="shared" si="10"/>
        <v>1585</v>
      </c>
      <c r="K325" s="96">
        <f>+K326</f>
        <v>18415</v>
      </c>
      <c r="L325" s="96">
        <f t="shared" si="9"/>
        <v>0</v>
      </c>
      <c r="M325" s="35"/>
    </row>
    <row r="326" spans="1:13" ht="11.25">
      <c r="A326" s="70">
        <v>23</v>
      </c>
      <c r="B326" s="37" t="s">
        <v>163</v>
      </c>
      <c r="C326" s="38" t="s">
        <v>22</v>
      </c>
      <c r="D326" s="82"/>
      <c r="E326" s="74"/>
      <c r="F326" s="40" t="s">
        <v>286</v>
      </c>
      <c r="G326" s="45"/>
      <c r="H326" s="45">
        <v>20000</v>
      </c>
      <c r="I326" s="45">
        <v>18415</v>
      </c>
      <c r="J326" s="45">
        <f t="shared" si="10"/>
        <v>1585</v>
      </c>
      <c r="K326" s="45">
        <v>18415</v>
      </c>
      <c r="L326" s="45">
        <f t="shared" si="9"/>
        <v>0</v>
      </c>
      <c r="M326" s="35"/>
    </row>
    <row r="327" spans="1:13" ht="11.25">
      <c r="A327" s="70">
        <v>23</v>
      </c>
      <c r="B327" s="37" t="s">
        <v>163</v>
      </c>
      <c r="C327" s="38" t="s">
        <v>33</v>
      </c>
      <c r="D327" s="82"/>
      <c r="E327" s="74"/>
      <c r="F327" s="40" t="s">
        <v>287</v>
      </c>
      <c r="G327" s="45"/>
      <c r="H327" s="45"/>
      <c r="I327" s="45"/>
      <c r="J327" s="45">
        <f t="shared" si="10"/>
        <v>0</v>
      </c>
      <c r="K327" s="45"/>
      <c r="L327" s="45">
        <f t="shared" si="9"/>
        <v>0</v>
      </c>
      <c r="M327" s="35"/>
    </row>
    <row r="328" spans="1:13" ht="11.25">
      <c r="A328" s="97">
        <v>24</v>
      </c>
      <c r="B328" s="90"/>
      <c r="C328" s="24"/>
      <c r="D328" s="90"/>
      <c r="E328" s="92"/>
      <c r="F328" s="26" t="s">
        <v>288</v>
      </c>
      <c r="G328" s="79">
        <f>SUM(G329+G340+G363+G364+G365+G366)</f>
        <v>0</v>
      </c>
      <c r="H328" s="79">
        <f>SUM(H329+H340+H363+H364+H365+H366)</f>
        <v>0</v>
      </c>
      <c r="I328" s="79">
        <f>SUM(I329+I340+I363+I364+I365+I366)</f>
        <v>0</v>
      </c>
      <c r="J328" s="79">
        <f t="shared" si="10"/>
        <v>0</v>
      </c>
      <c r="K328" s="79">
        <f>SUM(K329+K340+K363+K364+K365+K366)</f>
        <v>0</v>
      </c>
      <c r="L328" s="79">
        <f aca="true" t="shared" si="11" ref="L328:L391">+I328-K328</f>
        <v>0</v>
      </c>
      <c r="M328" s="35"/>
    </row>
    <row r="329" spans="1:13" ht="11.25">
      <c r="A329" s="93">
        <v>24</v>
      </c>
      <c r="B329" s="30" t="s">
        <v>20</v>
      </c>
      <c r="C329" s="84"/>
      <c r="D329" s="85"/>
      <c r="E329" s="86"/>
      <c r="F329" s="33" t="s">
        <v>289</v>
      </c>
      <c r="G329" s="80">
        <f>SUM(G330:G339)</f>
        <v>0</v>
      </c>
      <c r="H329" s="80">
        <f>SUM(H330:H339)</f>
        <v>0</v>
      </c>
      <c r="I329" s="80">
        <f>SUM(I330:I339)</f>
        <v>0</v>
      </c>
      <c r="J329" s="80">
        <f t="shared" si="10"/>
        <v>0</v>
      </c>
      <c r="K329" s="80">
        <f>SUM(K330:K339)</f>
        <v>0</v>
      </c>
      <c r="L329" s="80">
        <f t="shared" si="11"/>
        <v>0</v>
      </c>
      <c r="M329" s="35"/>
    </row>
    <row r="330" spans="1:13" ht="11.25">
      <c r="A330" s="36" t="s">
        <v>290</v>
      </c>
      <c r="B330" s="37" t="s">
        <v>20</v>
      </c>
      <c r="C330" s="38" t="s">
        <v>22</v>
      </c>
      <c r="D330" s="42"/>
      <c r="E330" s="43"/>
      <c r="F330" s="65" t="s">
        <v>291</v>
      </c>
      <c r="G330" s="75"/>
      <c r="H330" s="75"/>
      <c r="I330" s="75"/>
      <c r="J330" s="45">
        <f t="shared" si="10"/>
        <v>0</v>
      </c>
      <c r="K330" s="75"/>
      <c r="L330" s="75">
        <f t="shared" si="11"/>
        <v>0</v>
      </c>
      <c r="M330" s="35"/>
    </row>
    <row r="331" spans="1:13" ht="11.25">
      <c r="A331" s="36" t="s">
        <v>290</v>
      </c>
      <c r="B331" s="37" t="s">
        <v>20</v>
      </c>
      <c r="C331" s="38" t="s">
        <v>25</v>
      </c>
      <c r="D331" s="42"/>
      <c r="E331" s="43"/>
      <c r="F331" s="65" t="s">
        <v>292</v>
      </c>
      <c r="G331" s="75"/>
      <c r="H331" s="75"/>
      <c r="I331" s="75"/>
      <c r="J331" s="45">
        <f t="shared" si="10"/>
        <v>0</v>
      </c>
      <c r="K331" s="75"/>
      <c r="L331" s="75">
        <f t="shared" si="11"/>
        <v>0</v>
      </c>
      <c r="M331" s="35"/>
    </row>
    <row r="332" spans="1:13" ht="11.25">
      <c r="A332" s="36" t="s">
        <v>290</v>
      </c>
      <c r="B332" s="37" t="s">
        <v>20</v>
      </c>
      <c r="C332" s="38" t="s">
        <v>29</v>
      </c>
      <c r="D332" s="42"/>
      <c r="E332" s="43"/>
      <c r="F332" s="65" t="s">
        <v>293</v>
      </c>
      <c r="G332" s="75"/>
      <c r="H332" s="75"/>
      <c r="I332" s="75"/>
      <c r="J332" s="45">
        <f t="shared" si="10"/>
        <v>0</v>
      </c>
      <c r="K332" s="75"/>
      <c r="L332" s="75">
        <f t="shared" si="11"/>
        <v>0</v>
      </c>
      <c r="M332" s="35"/>
    </row>
    <row r="333" spans="1:13" ht="11.25">
      <c r="A333" s="36" t="s">
        <v>290</v>
      </c>
      <c r="B333" s="37" t="s">
        <v>20</v>
      </c>
      <c r="C333" s="38" t="s">
        <v>33</v>
      </c>
      <c r="D333" s="42"/>
      <c r="E333" s="43"/>
      <c r="F333" s="65" t="s">
        <v>294</v>
      </c>
      <c r="G333" s="75"/>
      <c r="H333" s="75"/>
      <c r="I333" s="75"/>
      <c r="J333" s="45">
        <f t="shared" si="10"/>
        <v>0</v>
      </c>
      <c r="K333" s="75"/>
      <c r="L333" s="75">
        <f t="shared" si="11"/>
        <v>0</v>
      </c>
      <c r="M333" s="35"/>
    </row>
    <row r="334" spans="1:13" ht="11.25">
      <c r="A334" s="36" t="s">
        <v>290</v>
      </c>
      <c r="B334" s="37" t="s">
        <v>20</v>
      </c>
      <c r="C334" s="38" t="s">
        <v>54</v>
      </c>
      <c r="D334" s="42"/>
      <c r="E334" s="43"/>
      <c r="F334" s="65" t="s">
        <v>295</v>
      </c>
      <c r="G334" s="75"/>
      <c r="H334" s="75"/>
      <c r="I334" s="75"/>
      <c r="J334" s="45">
        <f t="shared" si="10"/>
        <v>0</v>
      </c>
      <c r="K334" s="75"/>
      <c r="L334" s="75">
        <f t="shared" si="11"/>
        <v>0</v>
      </c>
      <c r="M334" s="35"/>
    </row>
    <row r="335" spans="1:13" ht="11.25">
      <c r="A335" s="36" t="s">
        <v>290</v>
      </c>
      <c r="B335" s="37" t="s">
        <v>20</v>
      </c>
      <c r="C335" s="38" t="s">
        <v>56</v>
      </c>
      <c r="D335" s="42"/>
      <c r="E335" s="43"/>
      <c r="F335" s="65" t="s">
        <v>296</v>
      </c>
      <c r="G335" s="75"/>
      <c r="H335" s="75"/>
      <c r="I335" s="75"/>
      <c r="J335" s="45">
        <f t="shared" si="10"/>
        <v>0</v>
      </c>
      <c r="K335" s="75"/>
      <c r="L335" s="75">
        <f t="shared" si="11"/>
        <v>0</v>
      </c>
      <c r="M335" s="35"/>
    </row>
    <row r="336" spans="1:13" ht="11.25">
      <c r="A336" s="36" t="s">
        <v>290</v>
      </c>
      <c r="B336" s="37" t="s">
        <v>20</v>
      </c>
      <c r="C336" s="38" t="s">
        <v>39</v>
      </c>
      <c r="D336" s="42"/>
      <c r="E336" s="43"/>
      <c r="F336" s="65" t="s">
        <v>297</v>
      </c>
      <c r="G336" s="75"/>
      <c r="H336" s="75"/>
      <c r="I336" s="75"/>
      <c r="J336" s="45">
        <f t="shared" si="10"/>
        <v>0</v>
      </c>
      <c r="K336" s="75"/>
      <c r="L336" s="75">
        <f t="shared" si="11"/>
        <v>0</v>
      </c>
      <c r="M336" s="35"/>
    </row>
    <row r="337" spans="1:13" ht="11.25">
      <c r="A337" s="36" t="s">
        <v>290</v>
      </c>
      <c r="B337" s="37" t="s">
        <v>20</v>
      </c>
      <c r="C337" s="38" t="s">
        <v>44</v>
      </c>
      <c r="D337" s="42"/>
      <c r="E337" s="43"/>
      <c r="F337" s="65" t="s">
        <v>298</v>
      </c>
      <c r="G337" s="75"/>
      <c r="H337" s="75"/>
      <c r="I337" s="75"/>
      <c r="J337" s="45">
        <f t="shared" si="10"/>
        <v>0</v>
      </c>
      <c r="K337" s="75"/>
      <c r="L337" s="75">
        <f t="shared" si="11"/>
        <v>0</v>
      </c>
      <c r="M337" s="35"/>
    </row>
    <row r="338" spans="1:13" ht="11.25">
      <c r="A338" s="36" t="s">
        <v>290</v>
      </c>
      <c r="B338" s="37" t="s">
        <v>20</v>
      </c>
      <c r="C338" s="38" t="s">
        <v>48</v>
      </c>
      <c r="D338" s="42"/>
      <c r="E338" s="43"/>
      <c r="F338" s="65" t="s">
        <v>299</v>
      </c>
      <c r="G338" s="75"/>
      <c r="H338" s="75"/>
      <c r="I338" s="75"/>
      <c r="J338" s="45">
        <f t="shared" si="10"/>
        <v>0</v>
      </c>
      <c r="K338" s="75"/>
      <c r="L338" s="75">
        <f t="shared" si="11"/>
        <v>0</v>
      </c>
      <c r="M338" s="35"/>
    </row>
    <row r="339" spans="1:13" ht="11.25">
      <c r="A339" s="36" t="s">
        <v>290</v>
      </c>
      <c r="B339" s="37" t="s">
        <v>20</v>
      </c>
      <c r="C339" s="38" t="s">
        <v>59</v>
      </c>
      <c r="D339" s="98"/>
      <c r="E339" s="99"/>
      <c r="F339" s="40" t="s">
        <v>300</v>
      </c>
      <c r="G339" s="75"/>
      <c r="H339" s="75"/>
      <c r="I339" s="75"/>
      <c r="J339" s="45">
        <f t="shared" si="10"/>
        <v>0</v>
      </c>
      <c r="K339" s="75"/>
      <c r="L339" s="75">
        <f t="shared" si="11"/>
        <v>0</v>
      </c>
      <c r="M339" s="35"/>
    </row>
    <row r="340" spans="1:13" ht="11.25">
      <c r="A340" s="93">
        <v>24</v>
      </c>
      <c r="B340" s="30" t="s">
        <v>163</v>
      </c>
      <c r="C340" s="84"/>
      <c r="D340" s="85"/>
      <c r="E340" s="86"/>
      <c r="F340" s="33" t="s">
        <v>301</v>
      </c>
      <c r="G340" s="80">
        <f>SUM(G341+G342+G344+G347+G351+G355+G357+G358+G359)</f>
        <v>0</v>
      </c>
      <c r="H340" s="80">
        <f>SUM(H341+H342+H344+H347+H351+H355+H357+H358+H359)</f>
        <v>0</v>
      </c>
      <c r="I340" s="80">
        <f>SUM(I341+I342+I344+I347+I351+I355+I357+I358+I359)</f>
        <v>0</v>
      </c>
      <c r="J340" s="80">
        <f t="shared" si="10"/>
        <v>0</v>
      </c>
      <c r="K340" s="80">
        <f>SUM(K341+K342+K344+K347+K351+K355+K357+K358+K359)</f>
        <v>0</v>
      </c>
      <c r="L340" s="80">
        <f t="shared" si="11"/>
        <v>0</v>
      </c>
      <c r="M340" s="35"/>
    </row>
    <row r="341" spans="1:13" ht="11.25">
      <c r="A341" s="36" t="s">
        <v>290</v>
      </c>
      <c r="B341" s="37" t="s">
        <v>163</v>
      </c>
      <c r="C341" s="38" t="s">
        <v>22</v>
      </c>
      <c r="D341" s="100"/>
      <c r="E341" s="99"/>
      <c r="F341" s="40" t="s">
        <v>302</v>
      </c>
      <c r="G341" s="77"/>
      <c r="H341" s="77"/>
      <c r="I341" s="77"/>
      <c r="J341" s="45">
        <f t="shared" si="10"/>
        <v>0</v>
      </c>
      <c r="K341" s="77"/>
      <c r="L341" s="77">
        <f t="shared" si="11"/>
        <v>0</v>
      </c>
      <c r="M341" s="35"/>
    </row>
    <row r="342" spans="1:13" ht="11.25">
      <c r="A342" s="36" t="s">
        <v>290</v>
      </c>
      <c r="B342" s="37" t="s">
        <v>163</v>
      </c>
      <c r="C342" s="38" t="s">
        <v>25</v>
      </c>
      <c r="D342" s="42"/>
      <c r="E342" s="99"/>
      <c r="F342" s="40" t="s">
        <v>303</v>
      </c>
      <c r="G342" s="55">
        <f>SUM(G343)</f>
        <v>0</v>
      </c>
      <c r="H342" s="55">
        <f>SUM(H343)</f>
        <v>0</v>
      </c>
      <c r="I342" s="55"/>
      <c r="J342" s="45">
        <f t="shared" si="10"/>
        <v>0</v>
      </c>
      <c r="K342" s="55"/>
      <c r="L342" s="55">
        <f t="shared" si="11"/>
        <v>0</v>
      </c>
      <c r="M342" s="35"/>
    </row>
    <row r="343" spans="1:13" ht="11.25">
      <c r="A343" s="36"/>
      <c r="B343" s="37"/>
      <c r="C343" s="59"/>
      <c r="D343" s="54" t="s">
        <v>22</v>
      </c>
      <c r="E343" s="101"/>
      <c r="F343" s="56" t="s">
        <v>304</v>
      </c>
      <c r="G343" s="77"/>
      <c r="H343" s="77"/>
      <c r="I343" s="77"/>
      <c r="J343" s="45">
        <f t="shared" si="10"/>
        <v>0</v>
      </c>
      <c r="K343" s="77"/>
      <c r="L343" s="77">
        <f t="shared" si="11"/>
        <v>0</v>
      </c>
      <c r="M343" s="35"/>
    </row>
    <row r="344" spans="1:13" ht="11.25">
      <c r="A344" s="36" t="s">
        <v>290</v>
      </c>
      <c r="B344" s="37" t="s">
        <v>163</v>
      </c>
      <c r="C344" s="38" t="s">
        <v>305</v>
      </c>
      <c r="D344" s="42"/>
      <c r="E344" s="99"/>
      <c r="F344" s="40" t="s">
        <v>306</v>
      </c>
      <c r="G344" s="55">
        <f>SUM(G345:G346)</f>
        <v>0</v>
      </c>
      <c r="H344" s="55">
        <f>SUM(H345:H346)</f>
        <v>0</v>
      </c>
      <c r="I344" s="55"/>
      <c r="J344" s="45">
        <f t="shared" si="10"/>
        <v>0</v>
      </c>
      <c r="K344" s="55"/>
      <c r="L344" s="55">
        <f t="shared" si="11"/>
        <v>0</v>
      </c>
      <c r="M344" s="35"/>
    </row>
    <row r="345" spans="1:13" ht="11.25">
      <c r="A345" s="36"/>
      <c r="B345" s="37"/>
      <c r="C345" s="38"/>
      <c r="D345" s="42" t="s">
        <v>22</v>
      </c>
      <c r="E345" s="99"/>
      <c r="F345" s="44" t="s">
        <v>307</v>
      </c>
      <c r="G345" s="76"/>
      <c r="H345" s="76"/>
      <c r="I345" s="76"/>
      <c r="J345" s="45">
        <f t="shared" si="10"/>
        <v>0</v>
      </c>
      <c r="K345" s="76"/>
      <c r="L345" s="76">
        <f t="shared" si="11"/>
        <v>0</v>
      </c>
      <c r="M345" s="35"/>
    </row>
    <row r="346" spans="1:13" ht="11.25">
      <c r="A346" s="36"/>
      <c r="B346" s="37"/>
      <c r="C346" s="38"/>
      <c r="D346" s="42" t="s">
        <v>25</v>
      </c>
      <c r="E346" s="74"/>
      <c r="F346" s="44" t="s">
        <v>308</v>
      </c>
      <c r="G346" s="77"/>
      <c r="H346" s="77"/>
      <c r="I346" s="77"/>
      <c r="J346" s="45">
        <f t="shared" si="10"/>
        <v>0</v>
      </c>
      <c r="K346" s="77"/>
      <c r="L346" s="77">
        <f t="shared" si="11"/>
        <v>0</v>
      </c>
      <c r="M346" s="35"/>
    </row>
    <row r="347" spans="1:13" ht="11.25">
      <c r="A347" s="36" t="s">
        <v>290</v>
      </c>
      <c r="B347" s="37" t="s">
        <v>163</v>
      </c>
      <c r="C347" s="38" t="s">
        <v>309</v>
      </c>
      <c r="D347" s="42"/>
      <c r="E347" s="74"/>
      <c r="F347" s="40" t="s">
        <v>310</v>
      </c>
      <c r="G347" s="55">
        <f>SUM(G348:G350)</f>
        <v>0</v>
      </c>
      <c r="H347" s="55">
        <f>SUM(H348:H350)</f>
        <v>0</v>
      </c>
      <c r="I347" s="55"/>
      <c r="J347" s="45">
        <f t="shared" si="10"/>
        <v>0</v>
      </c>
      <c r="K347" s="55"/>
      <c r="L347" s="55">
        <f t="shared" si="11"/>
        <v>0</v>
      </c>
      <c r="M347" s="35"/>
    </row>
    <row r="348" spans="1:13" ht="11.25">
      <c r="A348" s="36"/>
      <c r="B348" s="37"/>
      <c r="C348" s="38"/>
      <c r="D348" s="42" t="s">
        <v>22</v>
      </c>
      <c r="E348" s="74"/>
      <c r="F348" s="44" t="s">
        <v>311</v>
      </c>
      <c r="G348" s="77"/>
      <c r="H348" s="77"/>
      <c r="I348" s="77"/>
      <c r="J348" s="45">
        <f t="shared" si="10"/>
        <v>0</v>
      </c>
      <c r="K348" s="77"/>
      <c r="L348" s="77">
        <f t="shared" si="11"/>
        <v>0</v>
      </c>
      <c r="M348" s="35"/>
    </row>
    <row r="349" spans="1:13" ht="11.25">
      <c r="A349" s="36"/>
      <c r="B349" s="37"/>
      <c r="C349" s="38"/>
      <c r="D349" s="42" t="s">
        <v>25</v>
      </c>
      <c r="E349" s="74"/>
      <c r="F349" s="44" t="s">
        <v>312</v>
      </c>
      <c r="G349" s="77"/>
      <c r="H349" s="77"/>
      <c r="I349" s="77"/>
      <c r="J349" s="45">
        <f t="shared" si="10"/>
        <v>0</v>
      </c>
      <c r="K349" s="77"/>
      <c r="L349" s="77">
        <f t="shared" si="11"/>
        <v>0</v>
      </c>
      <c r="M349" s="35"/>
    </row>
    <row r="350" spans="1:13" ht="11.25">
      <c r="A350" s="36"/>
      <c r="B350" s="37"/>
      <c r="C350" s="38"/>
      <c r="D350" s="42" t="s">
        <v>29</v>
      </c>
      <c r="E350" s="74"/>
      <c r="F350" s="44" t="s">
        <v>313</v>
      </c>
      <c r="G350" s="77"/>
      <c r="H350" s="77"/>
      <c r="I350" s="77"/>
      <c r="J350" s="45">
        <f t="shared" si="10"/>
        <v>0</v>
      </c>
      <c r="K350" s="77"/>
      <c r="L350" s="77">
        <f t="shared" si="11"/>
        <v>0</v>
      </c>
      <c r="M350" s="35"/>
    </row>
    <row r="351" spans="1:13" ht="11.25">
      <c r="A351" s="36" t="s">
        <v>290</v>
      </c>
      <c r="B351" s="37" t="s">
        <v>163</v>
      </c>
      <c r="C351" s="38" t="s">
        <v>314</v>
      </c>
      <c r="D351" s="42"/>
      <c r="E351" s="74"/>
      <c r="F351" s="40" t="s">
        <v>315</v>
      </c>
      <c r="G351" s="55">
        <f>SUM(G352:G354)</f>
        <v>0</v>
      </c>
      <c r="H351" s="55">
        <f>SUM(H352:H354)</f>
        <v>0</v>
      </c>
      <c r="I351" s="55"/>
      <c r="J351" s="45">
        <f t="shared" si="10"/>
        <v>0</v>
      </c>
      <c r="K351" s="55"/>
      <c r="L351" s="55">
        <f t="shared" si="11"/>
        <v>0</v>
      </c>
      <c r="M351" s="35"/>
    </row>
    <row r="352" spans="1:13" ht="11.25">
      <c r="A352" s="36"/>
      <c r="B352" s="37"/>
      <c r="C352" s="38"/>
      <c r="D352" s="42" t="s">
        <v>22</v>
      </c>
      <c r="E352" s="74"/>
      <c r="F352" s="44" t="s">
        <v>311</v>
      </c>
      <c r="G352" s="77"/>
      <c r="H352" s="77"/>
      <c r="I352" s="77"/>
      <c r="J352" s="45">
        <f t="shared" si="10"/>
        <v>0</v>
      </c>
      <c r="K352" s="77"/>
      <c r="L352" s="77">
        <f t="shared" si="11"/>
        <v>0</v>
      </c>
      <c r="M352" s="35"/>
    </row>
    <row r="353" spans="1:13" ht="11.25">
      <c r="A353" s="36"/>
      <c r="B353" s="37"/>
      <c r="C353" s="38"/>
      <c r="D353" s="42" t="s">
        <v>25</v>
      </c>
      <c r="E353" s="74"/>
      <c r="F353" s="44" t="s">
        <v>312</v>
      </c>
      <c r="G353" s="77"/>
      <c r="H353" s="77"/>
      <c r="I353" s="77"/>
      <c r="J353" s="45">
        <f t="shared" si="10"/>
        <v>0</v>
      </c>
      <c r="K353" s="77"/>
      <c r="L353" s="77">
        <f t="shared" si="11"/>
        <v>0</v>
      </c>
      <c r="M353" s="35"/>
    </row>
    <row r="354" spans="1:13" ht="11.25">
      <c r="A354" s="36"/>
      <c r="B354" s="37"/>
      <c r="C354" s="38"/>
      <c r="D354" s="42" t="s">
        <v>29</v>
      </c>
      <c r="E354" s="74"/>
      <c r="F354" s="44" t="s">
        <v>313</v>
      </c>
      <c r="G354" s="77"/>
      <c r="H354" s="77"/>
      <c r="I354" s="77"/>
      <c r="J354" s="45">
        <f t="shared" si="10"/>
        <v>0</v>
      </c>
      <c r="K354" s="77"/>
      <c r="L354" s="77">
        <f t="shared" si="11"/>
        <v>0</v>
      </c>
      <c r="M354" s="35"/>
    </row>
    <row r="355" spans="1:13" ht="11.25">
      <c r="A355" s="36" t="s">
        <v>290</v>
      </c>
      <c r="B355" s="37" t="s">
        <v>163</v>
      </c>
      <c r="C355" s="38" t="s">
        <v>316</v>
      </c>
      <c r="D355" s="42"/>
      <c r="E355" s="74"/>
      <c r="F355" s="40" t="s">
        <v>317</v>
      </c>
      <c r="G355" s="55">
        <f>SUM(G356)</f>
        <v>0</v>
      </c>
      <c r="H355" s="55">
        <f>SUM(H356)</f>
        <v>0</v>
      </c>
      <c r="I355" s="55"/>
      <c r="J355" s="45">
        <f t="shared" si="10"/>
        <v>0</v>
      </c>
      <c r="K355" s="55"/>
      <c r="L355" s="55">
        <f t="shared" si="11"/>
        <v>0</v>
      </c>
      <c r="M355" s="35"/>
    </row>
    <row r="356" spans="1:13" ht="11.25">
      <c r="A356" s="36"/>
      <c r="B356" s="37"/>
      <c r="C356" s="38"/>
      <c r="D356" s="42" t="s">
        <v>22</v>
      </c>
      <c r="E356" s="74"/>
      <c r="F356" s="44" t="s">
        <v>318</v>
      </c>
      <c r="G356" s="77"/>
      <c r="H356" s="77"/>
      <c r="I356" s="77"/>
      <c r="J356" s="45">
        <f t="shared" si="10"/>
        <v>0</v>
      </c>
      <c r="K356" s="77"/>
      <c r="L356" s="77">
        <f t="shared" si="11"/>
        <v>0</v>
      </c>
      <c r="M356" s="35"/>
    </row>
    <row r="357" spans="1:13" ht="11.25">
      <c r="A357" s="36" t="s">
        <v>290</v>
      </c>
      <c r="B357" s="37" t="s">
        <v>163</v>
      </c>
      <c r="C357" s="38" t="s">
        <v>319</v>
      </c>
      <c r="D357" s="42"/>
      <c r="E357" s="74"/>
      <c r="F357" s="40" t="s">
        <v>320</v>
      </c>
      <c r="G357" s="77"/>
      <c r="H357" s="77"/>
      <c r="I357" s="77"/>
      <c r="J357" s="45">
        <f t="shared" si="10"/>
        <v>0</v>
      </c>
      <c r="K357" s="77"/>
      <c r="L357" s="77">
        <f t="shared" si="11"/>
        <v>0</v>
      </c>
      <c r="M357" s="35"/>
    </row>
    <row r="358" spans="1:13" ht="11.25">
      <c r="A358" s="36" t="s">
        <v>290</v>
      </c>
      <c r="B358" s="37" t="s">
        <v>163</v>
      </c>
      <c r="C358" s="38" t="s">
        <v>321</v>
      </c>
      <c r="D358" s="42"/>
      <c r="E358" s="74"/>
      <c r="F358" s="40" t="s">
        <v>322</v>
      </c>
      <c r="G358" s="77"/>
      <c r="H358" s="77"/>
      <c r="I358" s="77"/>
      <c r="J358" s="45">
        <f t="shared" si="10"/>
        <v>0</v>
      </c>
      <c r="K358" s="77"/>
      <c r="L358" s="77">
        <f t="shared" si="11"/>
        <v>0</v>
      </c>
      <c r="M358" s="35"/>
    </row>
    <row r="359" spans="1:13" ht="11.25">
      <c r="A359" s="36" t="s">
        <v>290</v>
      </c>
      <c r="B359" s="37" t="s">
        <v>163</v>
      </c>
      <c r="C359" s="38" t="s">
        <v>323</v>
      </c>
      <c r="D359" s="42"/>
      <c r="E359" s="74"/>
      <c r="F359" s="40" t="s">
        <v>324</v>
      </c>
      <c r="G359" s="55">
        <f>SUM(G360:G362)</f>
        <v>0</v>
      </c>
      <c r="H359" s="55">
        <f>SUM(H360:H362)</f>
        <v>0</v>
      </c>
      <c r="I359" s="55"/>
      <c r="J359" s="45">
        <f t="shared" si="10"/>
        <v>0</v>
      </c>
      <c r="K359" s="55"/>
      <c r="L359" s="55">
        <f t="shared" si="11"/>
        <v>0</v>
      </c>
      <c r="M359" s="35"/>
    </row>
    <row r="360" spans="1:13" ht="11.25">
      <c r="A360" s="36"/>
      <c r="B360" s="37"/>
      <c r="C360" s="38"/>
      <c r="D360" s="42" t="s">
        <v>22</v>
      </c>
      <c r="E360" s="74"/>
      <c r="F360" s="44" t="s">
        <v>325</v>
      </c>
      <c r="G360" s="77"/>
      <c r="H360" s="77"/>
      <c r="I360" s="77"/>
      <c r="J360" s="45">
        <f t="shared" si="10"/>
        <v>0</v>
      </c>
      <c r="K360" s="77"/>
      <c r="L360" s="77">
        <f t="shared" si="11"/>
        <v>0</v>
      </c>
      <c r="M360" s="35"/>
    </row>
    <row r="361" spans="1:13" ht="11.25">
      <c r="A361" s="36"/>
      <c r="B361" s="37"/>
      <c r="C361" s="38"/>
      <c r="D361" s="42" t="s">
        <v>25</v>
      </c>
      <c r="E361" s="74"/>
      <c r="F361" s="44" t="s">
        <v>326</v>
      </c>
      <c r="G361" s="77"/>
      <c r="H361" s="77"/>
      <c r="I361" s="77"/>
      <c r="J361" s="45">
        <f t="shared" si="10"/>
        <v>0</v>
      </c>
      <c r="K361" s="77"/>
      <c r="L361" s="77">
        <f t="shared" si="11"/>
        <v>0</v>
      </c>
      <c r="M361" s="35"/>
    </row>
    <row r="362" spans="1:13" ht="11.25">
      <c r="A362" s="57"/>
      <c r="B362" s="58"/>
      <c r="C362" s="38"/>
      <c r="D362" s="54" t="s">
        <v>29</v>
      </c>
      <c r="E362" s="102"/>
      <c r="F362" s="56" t="s">
        <v>327</v>
      </c>
      <c r="G362" s="77"/>
      <c r="H362" s="77"/>
      <c r="I362" s="77"/>
      <c r="J362" s="45">
        <f t="shared" si="10"/>
        <v>0</v>
      </c>
      <c r="K362" s="77"/>
      <c r="L362" s="77">
        <f t="shared" si="11"/>
        <v>0</v>
      </c>
      <c r="M362" s="35"/>
    </row>
    <row r="363" spans="1:13" ht="11.25">
      <c r="A363" s="29">
        <v>24</v>
      </c>
      <c r="B363" s="30" t="s">
        <v>175</v>
      </c>
      <c r="C363" s="84"/>
      <c r="D363" s="85"/>
      <c r="E363" s="86"/>
      <c r="F363" s="33" t="s">
        <v>328</v>
      </c>
      <c r="G363" s="103"/>
      <c r="H363" s="103"/>
      <c r="I363" s="103"/>
      <c r="J363" s="103">
        <f t="shared" si="10"/>
        <v>0</v>
      </c>
      <c r="K363" s="103"/>
      <c r="L363" s="103">
        <f t="shared" si="11"/>
        <v>0</v>
      </c>
      <c r="M363" s="35"/>
    </row>
    <row r="364" spans="1:13" ht="11.25">
      <c r="A364" s="29">
        <v>24</v>
      </c>
      <c r="B364" s="30" t="s">
        <v>218</v>
      </c>
      <c r="C364" s="84"/>
      <c r="D364" s="85"/>
      <c r="E364" s="86"/>
      <c r="F364" s="33" t="s">
        <v>329</v>
      </c>
      <c r="G364" s="103"/>
      <c r="H364" s="103"/>
      <c r="I364" s="103"/>
      <c r="J364" s="103">
        <f t="shared" si="10"/>
        <v>0</v>
      </c>
      <c r="K364" s="103"/>
      <c r="L364" s="103">
        <f t="shared" si="11"/>
        <v>0</v>
      </c>
      <c r="M364" s="35"/>
    </row>
    <row r="365" spans="1:13" ht="11.25">
      <c r="A365" s="29">
        <v>24</v>
      </c>
      <c r="B365" s="30" t="s">
        <v>228</v>
      </c>
      <c r="C365" s="84"/>
      <c r="D365" s="85"/>
      <c r="E365" s="86"/>
      <c r="F365" s="33" t="s">
        <v>330</v>
      </c>
      <c r="G365" s="103"/>
      <c r="H365" s="103"/>
      <c r="I365" s="103"/>
      <c r="J365" s="103">
        <f t="shared" si="10"/>
        <v>0</v>
      </c>
      <c r="K365" s="103"/>
      <c r="L365" s="103">
        <f t="shared" si="11"/>
        <v>0</v>
      </c>
      <c r="M365" s="35"/>
    </row>
    <row r="366" spans="1:13" ht="11.25">
      <c r="A366" s="29">
        <v>24</v>
      </c>
      <c r="B366" s="30" t="s">
        <v>237</v>
      </c>
      <c r="C366" s="84"/>
      <c r="D366" s="85"/>
      <c r="E366" s="86"/>
      <c r="F366" s="33" t="s">
        <v>331</v>
      </c>
      <c r="G366" s="103">
        <f>+G367+G368</f>
        <v>0</v>
      </c>
      <c r="H366" s="103">
        <f>+H367+H368</f>
        <v>0</v>
      </c>
      <c r="I366" s="103">
        <f>+I367+I368</f>
        <v>0</v>
      </c>
      <c r="J366" s="103">
        <f t="shared" si="10"/>
        <v>0</v>
      </c>
      <c r="K366" s="103">
        <f>+K367+K368</f>
        <v>0</v>
      </c>
      <c r="L366" s="103">
        <f t="shared" si="11"/>
        <v>0</v>
      </c>
      <c r="M366" s="35"/>
    </row>
    <row r="367" spans="1:13" ht="11.25">
      <c r="A367" s="36" t="s">
        <v>290</v>
      </c>
      <c r="B367" s="37" t="s">
        <v>237</v>
      </c>
      <c r="C367" s="38" t="s">
        <v>22</v>
      </c>
      <c r="D367" s="42"/>
      <c r="E367" s="74"/>
      <c r="F367" s="40" t="s">
        <v>332</v>
      </c>
      <c r="G367" s="76"/>
      <c r="H367" s="76"/>
      <c r="I367" s="76"/>
      <c r="J367" s="45">
        <f t="shared" si="10"/>
        <v>0</v>
      </c>
      <c r="K367" s="76"/>
      <c r="L367" s="76">
        <f t="shared" si="11"/>
        <v>0</v>
      </c>
      <c r="M367" s="35"/>
    </row>
    <row r="368" spans="1:13" ht="11.25">
      <c r="A368" s="36"/>
      <c r="B368" s="37" t="s">
        <v>237</v>
      </c>
      <c r="C368" s="38" t="s">
        <v>319</v>
      </c>
      <c r="D368" s="100"/>
      <c r="E368" s="74"/>
      <c r="F368" s="40" t="s">
        <v>333</v>
      </c>
      <c r="G368" s="76"/>
      <c r="H368" s="76"/>
      <c r="I368" s="76"/>
      <c r="J368" s="45">
        <f t="shared" si="10"/>
        <v>0</v>
      </c>
      <c r="K368" s="76"/>
      <c r="L368" s="76">
        <f t="shared" si="11"/>
        <v>0</v>
      </c>
      <c r="M368" s="35"/>
    </row>
    <row r="369" spans="1:13" ht="11.25">
      <c r="A369" s="97">
        <v>25</v>
      </c>
      <c r="B369" s="90"/>
      <c r="C369" s="24"/>
      <c r="D369" s="104"/>
      <c r="E369" s="92"/>
      <c r="F369" s="26" t="s">
        <v>334</v>
      </c>
      <c r="G369" s="79">
        <f>SUM(G370)</f>
        <v>100</v>
      </c>
      <c r="H369" s="79">
        <f>SUM(H370)</f>
        <v>100</v>
      </c>
      <c r="I369" s="79">
        <f>SUM(I370)</f>
        <v>0</v>
      </c>
      <c r="J369" s="79">
        <f aca="true" t="shared" si="12" ref="J369:J432">+H369-I369</f>
        <v>100</v>
      </c>
      <c r="K369" s="79">
        <f>SUM(K370)</f>
        <v>0</v>
      </c>
      <c r="L369" s="79">
        <f t="shared" si="11"/>
        <v>0</v>
      </c>
      <c r="M369" s="35"/>
    </row>
    <row r="370" spans="1:13" ht="11.25">
      <c r="A370" s="93">
        <v>25</v>
      </c>
      <c r="B370" s="30" t="s">
        <v>20</v>
      </c>
      <c r="C370" s="84"/>
      <c r="D370" s="85"/>
      <c r="E370" s="86"/>
      <c r="F370" s="33" t="s">
        <v>335</v>
      </c>
      <c r="G370" s="105">
        <v>100</v>
      </c>
      <c r="H370" s="105">
        <v>100</v>
      </c>
      <c r="I370" s="105">
        <v>0</v>
      </c>
      <c r="J370" s="105">
        <f t="shared" si="12"/>
        <v>100</v>
      </c>
      <c r="K370" s="105">
        <v>0</v>
      </c>
      <c r="L370" s="105">
        <f t="shared" si="11"/>
        <v>0</v>
      </c>
      <c r="M370" s="35"/>
    </row>
    <row r="371" spans="1:13" ht="12" thickBot="1">
      <c r="A371" s="97">
        <v>26</v>
      </c>
      <c r="B371" s="106"/>
      <c r="C371" s="24"/>
      <c r="D371" s="90"/>
      <c r="E371" s="92"/>
      <c r="F371" s="26" t="s">
        <v>336</v>
      </c>
      <c r="G371" s="79">
        <f>SUM(G372+G373+G374)</f>
        <v>0</v>
      </c>
      <c r="H371" s="79">
        <f>SUM(H372+H373+H374)</f>
        <v>26500</v>
      </c>
      <c r="I371" s="79">
        <f>SUM(I372+I373+I374)</f>
        <v>26061</v>
      </c>
      <c r="J371" s="79">
        <f t="shared" si="12"/>
        <v>439</v>
      </c>
      <c r="K371" s="79">
        <f>SUM(K372+K373+K374)</f>
        <v>26061</v>
      </c>
      <c r="L371" s="79">
        <f t="shared" si="11"/>
        <v>0</v>
      </c>
      <c r="M371" s="35"/>
    </row>
    <row r="372" spans="1:13" ht="12" thickBot="1">
      <c r="A372" s="93" t="s">
        <v>337</v>
      </c>
      <c r="B372" s="107" t="s">
        <v>20</v>
      </c>
      <c r="C372" s="31"/>
      <c r="D372" s="30"/>
      <c r="E372" s="32"/>
      <c r="F372" s="33" t="s">
        <v>338</v>
      </c>
      <c r="G372" s="108">
        <v>0</v>
      </c>
      <c r="H372" s="108">
        <v>26500</v>
      </c>
      <c r="I372" s="103">
        <v>26061</v>
      </c>
      <c r="J372" s="108">
        <f t="shared" si="12"/>
        <v>439</v>
      </c>
      <c r="K372" s="103">
        <v>26061</v>
      </c>
      <c r="L372" s="108">
        <f t="shared" si="11"/>
        <v>0</v>
      </c>
      <c r="M372" s="35"/>
    </row>
    <row r="373" spans="1:13" ht="11.25">
      <c r="A373" s="93">
        <v>26</v>
      </c>
      <c r="B373" s="109" t="s">
        <v>147</v>
      </c>
      <c r="C373" s="84"/>
      <c r="D373" s="94"/>
      <c r="E373" s="95"/>
      <c r="F373" s="33" t="s">
        <v>339</v>
      </c>
      <c r="G373" s="108"/>
      <c r="H373" s="108"/>
      <c r="I373" s="108"/>
      <c r="J373" s="108">
        <f t="shared" si="12"/>
        <v>0</v>
      </c>
      <c r="K373" s="108"/>
      <c r="L373" s="108">
        <f t="shared" si="11"/>
        <v>0</v>
      </c>
      <c r="M373" s="35"/>
    </row>
    <row r="374" spans="1:13" ht="11.25">
      <c r="A374" s="93">
        <v>26</v>
      </c>
      <c r="B374" s="30" t="s">
        <v>175</v>
      </c>
      <c r="C374" s="84"/>
      <c r="D374" s="85"/>
      <c r="E374" s="86"/>
      <c r="F374" s="33" t="s">
        <v>340</v>
      </c>
      <c r="G374" s="80">
        <f>SUM(G375:G377)</f>
        <v>0</v>
      </c>
      <c r="H374" s="80">
        <f>SUM(H375:H377)</f>
        <v>0</v>
      </c>
      <c r="I374" s="80">
        <f>SUM(I375:I377)</f>
        <v>0</v>
      </c>
      <c r="J374" s="80">
        <f t="shared" si="12"/>
        <v>0</v>
      </c>
      <c r="K374" s="80">
        <f>SUM(K375:K377)</f>
        <v>0</v>
      </c>
      <c r="L374" s="80">
        <f t="shared" si="11"/>
        <v>0</v>
      </c>
      <c r="M374" s="35"/>
    </row>
    <row r="375" spans="1:13" ht="11.25">
      <c r="A375" s="36" t="s">
        <v>337</v>
      </c>
      <c r="B375" s="37" t="s">
        <v>175</v>
      </c>
      <c r="C375" s="38" t="s">
        <v>22</v>
      </c>
      <c r="D375" s="82"/>
      <c r="E375" s="74"/>
      <c r="F375" s="110" t="s">
        <v>341</v>
      </c>
      <c r="G375" s="77"/>
      <c r="H375" s="77"/>
      <c r="I375" s="77"/>
      <c r="J375" s="45">
        <f t="shared" si="12"/>
        <v>0</v>
      </c>
      <c r="K375" s="77"/>
      <c r="L375" s="77">
        <f t="shared" si="11"/>
        <v>0</v>
      </c>
      <c r="M375" s="35"/>
    </row>
    <row r="376" spans="1:13" ht="11.25">
      <c r="A376" s="36" t="s">
        <v>337</v>
      </c>
      <c r="B376" s="37" t="s">
        <v>175</v>
      </c>
      <c r="C376" s="38" t="s">
        <v>29</v>
      </c>
      <c r="D376" s="82"/>
      <c r="E376" s="74"/>
      <c r="F376" s="110" t="s">
        <v>342</v>
      </c>
      <c r="G376" s="77"/>
      <c r="H376" s="77"/>
      <c r="I376" s="77"/>
      <c r="J376" s="45">
        <f t="shared" si="12"/>
        <v>0</v>
      </c>
      <c r="K376" s="77"/>
      <c r="L376" s="77">
        <f t="shared" si="11"/>
        <v>0</v>
      </c>
      <c r="M376" s="35"/>
    </row>
    <row r="377" spans="1:13" ht="11.25">
      <c r="A377" s="36" t="s">
        <v>337</v>
      </c>
      <c r="B377" s="37" t="s">
        <v>175</v>
      </c>
      <c r="C377" s="38" t="s">
        <v>59</v>
      </c>
      <c r="D377" s="82"/>
      <c r="E377" s="74"/>
      <c r="F377" s="110" t="s">
        <v>343</v>
      </c>
      <c r="G377" s="77"/>
      <c r="H377" s="77"/>
      <c r="I377" s="77"/>
      <c r="J377" s="45">
        <f t="shared" si="12"/>
        <v>0</v>
      </c>
      <c r="K377" s="77"/>
      <c r="L377" s="77">
        <f t="shared" si="11"/>
        <v>0</v>
      </c>
      <c r="M377" s="35"/>
    </row>
    <row r="378" spans="1:13" ht="11.25">
      <c r="A378" s="97">
        <v>29</v>
      </c>
      <c r="B378" s="23"/>
      <c r="C378" s="91"/>
      <c r="D378" s="90"/>
      <c r="E378" s="92"/>
      <c r="F378" s="26" t="s">
        <v>344</v>
      </c>
      <c r="G378" s="79">
        <f>SUM(G379+G380+G381+G382+G383+G387+G390+G393)</f>
        <v>34000</v>
      </c>
      <c r="H378" s="79">
        <f>SUM(H379+H380+H381+H382+H383+H387+H390+H393)</f>
        <v>172000</v>
      </c>
      <c r="I378" s="79">
        <f>SUM(I379+I380+I381+I382+I383+I387+I390+I393)</f>
        <v>161407</v>
      </c>
      <c r="J378" s="79">
        <f t="shared" si="12"/>
        <v>10593</v>
      </c>
      <c r="K378" s="79">
        <f>SUM(K379+K380+K381+K382+K383+K387+K390+K393)</f>
        <v>160997</v>
      </c>
      <c r="L378" s="79">
        <f t="shared" si="11"/>
        <v>410</v>
      </c>
      <c r="M378" s="35"/>
    </row>
    <row r="379" spans="1:13" ht="11.25">
      <c r="A379" s="93">
        <v>29</v>
      </c>
      <c r="B379" s="30" t="s">
        <v>20</v>
      </c>
      <c r="C379" s="84"/>
      <c r="D379" s="85"/>
      <c r="E379" s="86"/>
      <c r="F379" s="33" t="s">
        <v>345</v>
      </c>
      <c r="G379" s="103"/>
      <c r="H379" s="103"/>
      <c r="I379" s="103"/>
      <c r="J379" s="103">
        <f t="shared" si="12"/>
        <v>0</v>
      </c>
      <c r="K379" s="103"/>
      <c r="L379" s="103">
        <f t="shared" si="11"/>
        <v>0</v>
      </c>
      <c r="M379" s="35"/>
    </row>
    <row r="380" spans="1:13" ht="11.25">
      <c r="A380" s="93">
        <v>29</v>
      </c>
      <c r="B380" s="30" t="s">
        <v>147</v>
      </c>
      <c r="C380" s="84"/>
      <c r="D380" s="85"/>
      <c r="E380" s="86"/>
      <c r="F380" s="33" t="s">
        <v>346</v>
      </c>
      <c r="G380" s="103"/>
      <c r="H380" s="103"/>
      <c r="I380" s="103"/>
      <c r="J380" s="103">
        <f t="shared" si="12"/>
        <v>0</v>
      </c>
      <c r="K380" s="103"/>
      <c r="L380" s="103">
        <f t="shared" si="11"/>
        <v>0</v>
      </c>
      <c r="M380" s="35"/>
    </row>
    <row r="381" spans="1:13" ht="11.25">
      <c r="A381" s="93">
        <v>29</v>
      </c>
      <c r="B381" s="30" t="s">
        <v>163</v>
      </c>
      <c r="C381" s="84"/>
      <c r="D381" s="85"/>
      <c r="E381" s="86"/>
      <c r="F381" s="33" t="s">
        <v>347</v>
      </c>
      <c r="G381" s="103"/>
      <c r="H381" s="103">
        <v>20000</v>
      </c>
      <c r="I381" s="103">
        <v>19800</v>
      </c>
      <c r="J381" s="103">
        <f t="shared" si="12"/>
        <v>200</v>
      </c>
      <c r="K381" s="103">
        <v>19800</v>
      </c>
      <c r="L381" s="103">
        <f t="shared" si="11"/>
        <v>0</v>
      </c>
      <c r="M381" s="35"/>
    </row>
    <row r="382" spans="1:13" ht="11.25">
      <c r="A382" s="93">
        <v>29</v>
      </c>
      <c r="B382" s="30" t="s">
        <v>175</v>
      </c>
      <c r="C382" s="84"/>
      <c r="D382" s="85"/>
      <c r="E382" s="86"/>
      <c r="F382" s="33" t="s">
        <v>348</v>
      </c>
      <c r="G382" s="103">
        <v>5500</v>
      </c>
      <c r="H382" s="103">
        <v>10000</v>
      </c>
      <c r="I382" s="103">
        <v>9267</v>
      </c>
      <c r="J382" s="103">
        <f t="shared" si="12"/>
        <v>733</v>
      </c>
      <c r="K382" s="103">
        <v>9267</v>
      </c>
      <c r="L382" s="103">
        <f t="shared" si="11"/>
        <v>0</v>
      </c>
      <c r="M382" s="35"/>
    </row>
    <row r="383" spans="1:13" ht="11.25">
      <c r="A383" s="93">
        <v>29</v>
      </c>
      <c r="B383" s="30" t="s">
        <v>218</v>
      </c>
      <c r="C383" s="84"/>
      <c r="D383" s="85"/>
      <c r="E383" s="86"/>
      <c r="F383" s="33" t="s">
        <v>349</v>
      </c>
      <c r="G383" s="80">
        <f>SUM(G384:G386)</f>
        <v>8000</v>
      </c>
      <c r="H383" s="80">
        <f>SUM(H384:H386)</f>
        <v>79000</v>
      </c>
      <c r="I383" s="80">
        <f>SUM(I384:I386)</f>
        <v>77938</v>
      </c>
      <c r="J383" s="80">
        <f>SUM(J384:J386)</f>
        <v>1062</v>
      </c>
      <c r="K383" s="80">
        <f>SUM(K384:K386)</f>
        <v>77528</v>
      </c>
      <c r="L383" s="80">
        <f t="shared" si="11"/>
        <v>410</v>
      </c>
      <c r="M383" s="35"/>
    </row>
    <row r="384" spans="1:13" ht="11.25">
      <c r="A384" s="70">
        <v>29</v>
      </c>
      <c r="B384" s="37" t="s">
        <v>218</v>
      </c>
      <c r="C384" s="38" t="s">
        <v>22</v>
      </c>
      <c r="D384" s="82"/>
      <c r="E384" s="74"/>
      <c r="F384" s="40" t="s">
        <v>350</v>
      </c>
      <c r="G384" s="77">
        <v>8000</v>
      </c>
      <c r="H384" s="77">
        <v>79000</v>
      </c>
      <c r="I384" s="77">
        <v>77938</v>
      </c>
      <c r="J384" s="45">
        <f t="shared" si="12"/>
        <v>1062</v>
      </c>
      <c r="K384" s="77">
        <v>77528</v>
      </c>
      <c r="L384" s="77">
        <f t="shared" si="11"/>
        <v>410</v>
      </c>
      <c r="M384" s="35"/>
    </row>
    <row r="385" spans="1:13" ht="11.25">
      <c r="A385" s="70">
        <v>29</v>
      </c>
      <c r="B385" s="37" t="s">
        <v>218</v>
      </c>
      <c r="C385" s="38" t="s">
        <v>25</v>
      </c>
      <c r="D385" s="82"/>
      <c r="E385" s="74"/>
      <c r="F385" s="40" t="s">
        <v>351</v>
      </c>
      <c r="G385" s="77"/>
      <c r="H385" s="77"/>
      <c r="I385" s="77"/>
      <c r="J385" s="45">
        <f t="shared" si="12"/>
        <v>0</v>
      </c>
      <c r="K385" s="77"/>
      <c r="L385" s="77">
        <f t="shared" si="11"/>
        <v>0</v>
      </c>
      <c r="M385" s="35"/>
    </row>
    <row r="386" spans="1:13" ht="11.25">
      <c r="A386" s="70">
        <v>29</v>
      </c>
      <c r="B386" s="37" t="s">
        <v>218</v>
      </c>
      <c r="C386" s="38" t="s">
        <v>59</v>
      </c>
      <c r="D386" s="82"/>
      <c r="E386" s="74"/>
      <c r="F386" s="40" t="s">
        <v>173</v>
      </c>
      <c r="G386" s="77"/>
      <c r="H386" s="77"/>
      <c r="I386" s="77"/>
      <c r="J386" s="45">
        <f t="shared" si="12"/>
        <v>0</v>
      </c>
      <c r="K386" s="77"/>
      <c r="L386" s="77">
        <f t="shared" si="11"/>
        <v>0</v>
      </c>
      <c r="M386" s="35"/>
    </row>
    <row r="387" spans="1:13" ht="11.25">
      <c r="A387" s="93">
        <v>29</v>
      </c>
      <c r="B387" s="30" t="s">
        <v>228</v>
      </c>
      <c r="C387" s="84"/>
      <c r="D387" s="85"/>
      <c r="E387" s="86"/>
      <c r="F387" s="33" t="s">
        <v>352</v>
      </c>
      <c r="G387" s="80">
        <f>SUM(G388:G389)</f>
        <v>17500</v>
      </c>
      <c r="H387" s="80">
        <f>SUM(H388:H389)</f>
        <v>50000</v>
      </c>
      <c r="I387" s="80">
        <f>SUM(I388:I389)</f>
        <v>41793</v>
      </c>
      <c r="J387" s="80">
        <f t="shared" si="12"/>
        <v>8207</v>
      </c>
      <c r="K387" s="80">
        <f>SUM(K388:K389)</f>
        <v>41793</v>
      </c>
      <c r="L387" s="80">
        <f t="shared" si="11"/>
        <v>0</v>
      </c>
      <c r="M387" s="35"/>
    </row>
    <row r="388" spans="1:13" ht="11.25">
      <c r="A388" s="70">
        <v>29</v>
      </c>
      <c r="B388" s="37" t="s">
        <v>228</v>
      </c>
      <c r="C388" s="38" t="s">
        <v>22</v>
      </c>
      <c r="D388" s="82"/>
      <c r="E388" s="74"/>
      <c r="F388" s="40" t="s">
        <v>353</v>
      </c>
      <c r="G388" s="77">
        <v>17500</v>
      </c>
      <c r="H388" s="77">
        <v>50000</v>
      </c>
      <c r="I388" s="77">
        <v>41793</v>
      </c>
      <c r="J388" s="45">
        <f t="shared" si="12"/>
        <v>8207</v>
      </c>
      <c r="K388" s="77">
        <v>41793</v>
      </c>
      <c r="L388" s="77">
        <f t="shared" si="11"/>
        <v>0</v>
      </c>
      <c r="M388" s="35"/>
    </row>
    <row r="389" spans="1:13" ht="11.25">
      <c r="A389" s="70">
        <v>29</v>
      </c>
      <c r="B389" s="37" t="s">
        <v>228</v>
      </c>
      <c r="C389" s="38" t="s">
        <v>25</v>
      </c>
      <c r="D389" s="82"/>
      <c r="E389" s="74"/>
      <c r="F389" s="40" t="s">
        <v>354</v>
      </c>
      <c r="G389" s="77"/>
      <c r="H389" s="77"/>
      <c r="I389" s="77"/>
      <c r="J389" s="45">
        <f t="shared" si="12"/>
        <v>0</v>
      </c>
      <c r="K389" s="77"/>
      <c r="L389" s="77">
        <f t="shared" si="11"/>
        <v>0</v>
      </c>
      <c r="M389" s="35"/>
    </row>
    <row r="390" spans="1:13" ht="11.25">
      <c r="A390" s="93">
        <v>29</v>
      </c>
      <c r="B390" s="30" t="s">
        <v>237</v>
      </c>
      <c r="C390" s="84"/>
      <c r="D390" s="85"/>
      <c r="E390" s="86"/>
      <c r="F390" s="33" t="s">
        <v>355</v>
      </c>
      <c r="G390" s="80">
        <f>SUM(G391:G392)</f>
        <v>3000</v>
      </c>
      <c r="H390" s="80">
        <f>SUM(H391:H392)</f>
        <v>13000</v>
      </c>
      <c r="I390" s="80">
        <f>SUM(I391:I392)</f>
        <v>12609</v>
      </c>
      <c r="J390" s="80">
        <f t="shared" si="12"/>
        <v>391</v>
      </c>
      <c r="K390" s="80">
        <f>SUM(K391:K392)</f>
        <v>12609</v>
      </c>
      <c r="L390" s="80">
        <f t="shared" si="11"/>
        <v>0</v>
      </c>
      <c r="M390" s="35"/>
    </row>
    <row r="391" spans="1:13" ht="11.25">
      <c r="A391" s="70">
        <v>29</v>
      </c>
      <c r="B391" s="37" t="s">
        <v>237</v>
      </c>
      <c r="C391" s="38" t="s">
        <v>22</v>
      </c>
      <c r="D391" s="82"/>
      <c r="E391" s="74"/>
      <c r="F391" s="40" t="s">
        <v>356</v>
      </c>
      <c r="G391" s="45">
        <v>3000</v>
      </c>
      <c r="H391" s="45">
        <v>13000</v>
      </c>
      <c r="I391" s="45">
        <v>12609</v>
      </c>
      <c r="J391" s="45">
        <f t="shared" si="12"/>
        <v>391</v>
      </c>
      <c r="K391" s="45">
        <v>12609</v>
      </c>
      <c r="L391" s="45">
        <f t="shared" si="11"/>
        <v>0</v>
      </c>
      <c r="M391" s="35"/>
    </row>
    <row r="392" spans="1:13" ht="11.25">
      <c r="A392" s="70">
        <v>29</v>
      </c>
      <c r="B392" s="37" t="s">
        <v>237</v>
      </c>
      <c r="C392" s="38" t="s">
        <v>25</v>
      </c>
      <c r="D392" s="82"/>
      <c r="E392" s="74"/>
      <c r="F392" s="40" t="s">
        <v>357</v>
      </c>
      <c r="G392" s="77"/>
      <c r="H392" s="77"/>
      <c r="I392" s="77"/>
      <c r="J392" s="45">
        <f t="shared" si="12"/>
        <v>0</v>
      </c>
      <c r="K392" s="77"/>
      <c r="L392" s="77">
        <f aca="true" t="shared" si="13" ref="L392:L446">+I392-K392</f>
        <v>0</v>
      </c>
      <c r="M392" s="35"/>
    </row>
    <row r="393" spans="1:13" ht="11.25">
      <c r="A393" s="93">
        <v>29</v>
      </c>
      <c r="B393" s="30" t="s">
        <v>358</v>
      </c>
      <c r="C393" s="31"/>
      <c r="D393" s="85"/>
      <c r="E393" s="86"/>
      <c r="F393" s="33" t="s">
        <v>359</v>
      </c>
      <c r="G393" s="103"/>
      <c r="H393" s="103"/>
      <c r="I393" s="103"/>
      <c r="J393" s="103">
        <f t="shared" si="12"/>
        <v>0</v>
      </c>
      <c r="K393" s="103"/>
      <c r="L393" s="103">
        <f t="shared" si="13"/>
        <v>0</v>
      </c>
      <c r="M393" s="35"/>
    </row>
    <row r="394" spans="1:13" ht="11.25">
      <c r="A394" s="97">
        <v>30</v>
      </c>
      <c r="B394" s="23"/>
      <c r="C394" s="91"/>
      <c r="D394" s="90"/>
      <c r="E394" s="92"/>
      <c r="F394" s="26" t="s">
        <v>360</v>
      </c>
      <c r="G394" s="79">
        <f>SUM(G395+G400+G401+G402)</f>
        <v>0</v>
      </c>
      <c r="H394" s="79">
        <f>SUM(H395+H400+H401+H402)</f>
        <v>0</v>
      </c>
      <c r="I394" s="79">
        <f>SUM(I395+I400+I401+I402)</f>
        <v>0</v>
      </c>
      <c r="J394" s="79">
        <f t="shared" si="12"/>
        <v>0</v>
      </c>
      <c r="K394" s="79">
        <f>SUM(K395+K400+K401+K402)</f>
        <v>0</v>
      </c>
      <c r="L394" s="79">
        <f t="shared" si="13"/>
        <v>0</v>
      </c>
      <c r="M394" s="35"/>
    </row>
    <row r="395" spans="1:13" ht="11.25">
      <c r="A395" s="93">
        <v>30</v>
      </c>
      <c r="B395" s="30" t="s">
        <v>20</v>
      </c>
      <c r="C395" s="84"/>
      <c r="D395" s="85"/>
      <c r="E395" s="86"/>
      <c r="F395" s="33" t="s">
        <v>361</v>
      </c>
      <c r="G395" s="80">
        <f>SUM(G396:G399)</f>
        <v>0</v>
      </c>
      <c r="H395" s="80">
        <f>SUM(H396:H399)</f>
        <v>0</v>
      </c>
      <c r="I395" s="80">
        <f>SUM(I396:I399)</f>
        <v>0</v>
      </c>
      <c r="J395" s="80">
        <f t="shared" si="12"/>
        <v>0</v>
      </c>
      <c r="K395" s="80">
        <f>SUM(K396:K399)</f>
        <v>0</v>
      </c>
      <c r="L395" s="80">
        <f t="shared" si="13"/>
        <v>0</v>
      </c>
      <c r="M395" s="35"/>
    </row>
    <row r="396" spans="1:13" ht="11.25">
      <c r="A396" s="70">
        <v>30</v>
      </c>
      <c r="B396" s="37" t="s">
        <v>20</v>
      </c>
      <c r="C396" s="38" t="s">
        <v>22</v>
      </c>
      <c r="D396" s="82"/>
      <c r="E396" s="74"/>
      <c r="F396" s="40" t="s">
        <v>362</v>
      </c>
      <c r="G396" s="77"/>
      <c r="H396" s="77"/>
      <c r="I396" s="77"/>
      <c r="J396" s="45">
        <f t="shared" si="12"/>
        <v>0</v>
      </c>
      <c r="K396" s="77"/>
      <c r="L396" s="77">
        <f t="shared" si="13"/>
        <v>0</v>
      </c>
      <c r="M396" s="35"/>
    </row>
    <row r="397" spans="1:13" ht="11.25">
      <c r="A397" s="70">
        <v>30</v>
      </c>
      <c r="B397" s="37" t="s">
        <v>20</v>
      </c>
      <c r="C397" s="38" t="s">
        <v>29</v>
      </c>
      <c r="D397" s="82"/>
      <c r="E397" s="74"/>
      <c r="F397" s="40" t="s">
        <v>363</v>
      </c>
      <c r="G397" s="77"/>
      <c r="H397" s="77"/>
      <c r="I397" s="77"/>
      <c r="J397" s="45">
        <f t="shared" si="12"/>
        <v>0</v>
      </c>
      <c r="K397" s="77"/>
      <c r="L397" s="77">
        <f t="shared" si="13"/>
        <v>0</v>
      </c>
      <c r="M397" s="35"/>
    </row>
    <row r="398" spans="1:13" ht="11.25">
      <c r="A398" s="70">
        <v>30</v>
      </c>
      <c r="B398" s="37" t="s">
        <v>20</v>
      </c>
      <c r="C398" s="38" t="s">
        <v>33</v>
      </c>
      <c r="D398" s="82"/>
      <c r="E398" s="74"/>
      <c r="F398" s="40" t="s">
        <v>364</v>
      </c>
      <c r="G398" s="77"/>
      <c r="H398" s="77"/>
      <c r="I398" s="77"/>
      <c r="J398" s="45">
        <f t="shared" si="12"/>
        <v>0</v>
      </c>
      <c r="K398" s="77"/>
      <c r="L398" s="77">
        <f t="shared" si="13"/>
        <v>0</v>
      </c>
      <c r="M398" s="35"/>
    </row>
    <row r="399" spans="1:13" ht="11.25">
      <c r="A399" s="70">
        <v>30</v>
      </c>
      <c r="B399" s="37" t="s">
        <v>20</v>
      </c>
      <c r="C399" s="38" t="s">
        <v>59</v>
      </c>
      <c r="D399" s="82"/>
      <c r="E399" s="74"/>
      <c r="F399" s="40" t="s">
        <v>217</v>
      </c>
      <c r="G399" s="77"/>
      <c r="H399" s="77"/>
      <c r="I399" s="77"/>
      <c r="J399" s="45">
        <f t="shared" si="12"/>
        <v>0</v>
      </c>
      <c r="K399" s="77"/>
      <c r="L399" s="77">
        <f t="shared" si="13"/>
        <v>0</v>
      </c>
      <c r="M399" s="35"/>
    </row>
    <row r="400" spans="1:13" ht="11.25">
      <c r="A400" s="93">
        <v>30</v>
      </c>
      <c r="B400" s="30" t="s">
        <v>147</v>
      </c>
      <c r="C400" s="84"/>
      <c r="D400" s="85"/>
      <c r="E400" s="86"/>
      <c r="F400" s="33" t="s">
        <v>365</v>
      </c>
      <c r="G400" s="103"/>
      <c r="H400" s="103"/>
      <c r="I400" s="103"/>
      <c r="J400" s="103">
        <f t="shared" si="12"/>
        <v>0</v>
      </c>
      <c r="K400" s="103"/>
      <c r="L400" s="103">
        <f t="shared" si="13"/>
        <v>0</v>
      </c>
      <c r="M400" s="35"/>
    </row>
    <row r="401" spans="1:13" ht="11.25">
      <c r="A401" s="93">
        <v>30</v>
      </c>
      <c r="B401" s="30" t="s">
        <v>163</v>
      </c>
      <c r="C401" s="31"/>
      <c r="D401" s="85"/>
      <c r="E401" s="86"/>
      <c r="F401" s="33" t="s">
        <v>366</v>
      </c>
      <c r="G401" s="103"/>
      <c r="H401" s="103"/>
      <c r="I401" s="103"/>
      <c r="J401" s="103">
        <f t="shared" si="12"/>
        <v>0</v>
      </c>
      <c r="K401" s="103"/>
      <c r="L401" s="103">
        <f t="shared" si="13"/>
        <v>0</v>
      </c>
      <c r="M401" s="35"/>
    </row>
    <row r="402" spans="1:13" ht="11.25">
      <c r="A402" s="93">
        <v>30</v>
      </c>
      <c r="B402" s="30" t="s">
        <v>358</v>
      </c>
      <c r="C402" s="31"/>
      <c r="D402" s="85"/>
      <c r="E402" s="86"/>
      <c r="F402" s="33" t="s">
        <v>367</v>
      </c>
      <c r="G402" s="103"/>
      <c r="H402" s="103"/>
      <c r="I402" s="103"/>
      <c r="J402" s="103">
        <f t="shared" si="12"/>
        <v>0</v>
      </c>
      <c r="K402" s="103"/>
      <c r="L402" s="103">
        <f t="shared" si="13"/>
        <v>0</v>
      </c>
      <c r="M402" s="35"/>
    </row>
    <row r="403" spans="1:13" ht="11.25">
      <c r="A403" s="97">
        <v>31</v>
      </c>
      <c r="B403" s="23"/>
      <c r="C403" s="91"/>
      <c r="D403" s="90"/>
      <c r="E403" s="92"/>
      <c r="F403" s="26" t="s">
        <v>368</v>
      </c>
      <c r="G403" s="79">
        <f>SUM(G404+G407+G416)</f>
        <v>0</v>
      </c>
      <c r="H403" s="79">
        <f>SUM(H404+H407+H416)</f>
        <v>205160</v>
      </c>
      <c r="I403" s="79">
        <f>SUM(I404+I407+I416)</f>
        <v>48288</v>
      </c>
      <c r="J403" s="79">
        <f t="shared" si="12"/>
        <v>156872</v>
      </c>
      <c r="K403" s="79">
        <f>SUM(K404+K407+K416)</f>
        <v>48288</v>
      </c>
      <c r="L403" s="79">
        <f t="shared" si="13"/>
        <v>0</v>
      </c>
      <c r="M403" s="35"/>
    </row>
    <row r="404" spans="1:13" ht="11.25">
      <c r="A404" s="93">
        <v>31</v>
      </c>
      <c r="B404" s="30" t="s">
        <v>20</v>
      </c>
      <c r="C404" s="84"/>
      <c r="D404" s="85"/>
      <c r="E404" s="86"/>
      <c r="F404" s="33" t="s">
        <v>369</v>
      </c>
      <c r="G404" s="80">
        <f>SUM(G405:G406)</f>
        <v>0</v>
      </c>
      <c r="H404" s="80">
        <f>SUM(H405:H406)</f>
        <v>0</v>
      </c>
      <c r="I404" s="80">
        <f>SUM(I405:I406)</f>
        <v>0</v>
      </c>
      <c r="J404" s="80">
        <f t="shared" si="12"/>
        <v>0</v>
      </c>
      <c r="K404" s="80">
        <f>SUM(K405:K406)</f>
        <v>0</v>
      </c>
      <c r="L404" s="80">
        <f t="shared" si="13"/>
        <v>0</v>
      </c>
      <c r="M404" s="35"/>
    </row>
    <row r="405" spans="1:13" ht="11.25">
      <c r="A405" s="70">
        <v>31</v>
      </c>
      <c r="B405" s="37" t="s">
        <v>20</v>
      </c>
      <c r="C405" s="38" t="s">
        <v>22</v>
      </c>
      <c r="D405" s="82"/>
      <c r="E405" s="74"/>
      <c r="F405" s="40" t="s">
        <v>370</v>
      </c>
      <c r="G405" s="77"/>
      <c r="H405" s="77"/>
      <c r="I405" s="77"/>
      <c r="J405" s="45">
        <f t="shared" si="12"/>
        <v>0</v>
      </c>
      <c r="K405" s="77"/>
      <c r="L405" s="77">
        <f t="shared" si="13"/>
        <v>0</v>
      </c>
      <c r="M405" s="35"/>
    </row>
    <row r="406" spans="1:13" ht="11.25">
      <c r="A406" s="70">
        <v>31</v>
      </c>
      <c r="B406" s="37" t="s">
        <v>20</v>
      </c>
      <c r="C406" s="38" t="s">
        <v>25</v>
      </c>
      <c r="D406" s="82"/>
      <c r="E406" s="74"/>
      <c r="F406" s="40" t="s">
        <v>371</v>
      </c>
      <c r="G406" s="77"/>
      <c r="H406" s="77"/>
      <c r="I406" s="77"/>
      <c r="J406" s="45">
        <f t="shared" si="12"/>
        <v>0</v>
      </c>
      <c r="K406" s="77"/>
      <c r="L406" s="77">
        <f t="shared" si="13"/>
        <v>0</v>
      </c>
      <c r="M406" s="35"/>
    </row>
    <row r="407" spans="1:13" ht="11.25">
      <c r="A407" s="93">
        <v>31</v>
      </c>
      <c r="B407" s="30" t="s">
        <v>147</v>
      </c>
      <c r="C407" s="84"/>
      <c r="D407" s="85"/>
      <c r="E407" s="86"/>
      <c r="F407" s="33" t="s">
        <v>372</v>
      </c>
      <c r="G407" s="80">
        <f>SUM(G408:G415)</f>
        <v>0</v>
      </c>
      <c r="H407" s="80">
        <f>SUM(H408:H415)</f>
        <v>205160</v>
      </c>
      <c r="I407" s="80">
        <f>SUM(I408:I415)</f>
        <v>48288</v>
      </c>
      <c r="J407" s="80">
        <f t="shared" si="12"/>
        <v>156872</v>
      </c>
      <c r="K407" s="80">
        <f>SUM(K408:K415)</f>
        <v>48288</v>
      </c>
      <c r="L407" s="80">
        <f t="shared" si="13"/>
        <v>0</v>
      </c>
      <c r="M407" s="35"/>
    </row>
    <row r="408" spans="1:13" ht="11.25">
      <c r="A408" s="70">
        <v>31</v>
      </c>
      <c r="B408" s="37" t="s">
        <v>147</v>
      </c>
      <c r="C408" s="38" t="s">
        <v>22</v>
      </c>
      <c r="D408" s="82"/>
      <c r="E408" s="74"/>
      <c r="F408" s="40" t="s">
        <v>370</v>
      </c>
      <c r="G408" s="77"/>
      <c r="H408" s="77"/>
      <c r="I408" s="77"/>
      <c r="J408" s="45">
        <f t="shared" si="12"/>
        <v>0</v>
      </c>
      <c r="K408" s="77"/>
      <c r="L408" s="77">
        <f t="shared" si="13"/>
        <v>0</v>
      </c>
      <c r="M408" s="35"/>
    </row>
    <row r="409" spans="1:13" ht="11.25">
      <c r="A409" s="70">
        <v>31</v>
      </c>
      <c r="B409" s="37" t="s">
        <v>147</v>
      </c>
      <c r="C409" s="38" t="s">
        <v>25</v>
      </c>
      <c r="D409" s="82"/>
      <c r="E409" s="74"/>
      <c r="F409" s="40" t="s">
        <v>371</v>
      </c>
      <c r="G409" s="77"/>
      <c r="H409" s="77"/>
      <c r="I409" s="77"/>
      <c r="J409" s="45">
        <f t="shared" si="12"/>
        <v>0</v>
      </c>
      <c r="K409" s="77"/>
      <c r="L409" s="77">
        <f t="shared" si="13"/>
        <v>0</v>
      </c>
      <c r="M409" s="35"/>
    </row>
    <row r="410" spans="1:13" ht="11.25">
      <c r="A410" s="70">
        <v>31</v>
      </c>
      <c r="B410" s="37" t="s">
        <v>147</v>
      </c>
      <c r="C410" s="38" t="s">
        <v>29</v>
      </c>
      <c r="D410" s="82"/>
      <c r="E410" s="74"/>
      <c r="F410" s="40" t="s">
        <v>373</v>
      </c>
      <c r="G410" s="77"/>
      <c r="H410" s="77"/>
      <c r="I410" s="77"/>
      <c r="J410" s="45">
        <f t="shared" si="12"/>
        <v>0</v>
      </c>
      <c r="K410" s="77"/>
      <c r="L410" s="77">
        <f t="shared" si="13"/>
        <v>0</v>
      </c>
      <c r="M410" s="35"/>
    </row>
    <row r="411" spans="1:13" ht="11.25">
      <c r="A411" s="70">
        <v>31</v>
      </c>
      <c r="B411" s="37" t="s">
        <v>147</v>
      </c>
      <c r="C411" s="38" t="s">
        <v>33</v>
      </c>
      <c r="D411" s="82"/>
      <c r="E411" s="74"/>
      <c r="F411" s="40" t="s">
        <v>374</v>
      </c>
      <c r="G411" s="77">
        <v>0</v>
      </c>
      <c r="H411" s="77">
        <v>205160</v>
      </c>
      <c r="I411" s="77">
        <v>48288</v>
      </c>
      <c r="J411" s="45">
        <f t="shared" si="12"/>
        <v>156872</v>
      </c>
      <c r="K411" s="77">
        <v>48288</v>
      </c>
      <c r="L411" s="77">
        <f t="shared" si="13"/>
        <v>0</v>
      </c>
      <c r="M411" s="35"/>
    </row>
    <row r="412" spans="1:13" ht="11.25">
      <c r="A412" s="70">
        <v>31</v>
      </c>
      <c r="B412" s="37" t="s">
        <v>147</v>
      </c>
      <c r="C412" s="38" t="s">
        <v>54</v>
      </c>
      <c r="D412" s="82"/>
      <c r="E412" s="74"/>
      <c r="F412" s="40" t="s">
        <v>375</v>
      </c>
      <c r="G412" s="77"/>
      <c r="H412" s="77"/>
      <c r="I412" s="77"/>
      <c r="J412" s="45">
        <f t="shared" si="12"/>
        <v>0</v>
      </c>
      <c r="K412" s="77"/>
      <c r="L412" s="77">
        <f t="shared" si="13"/>
        <v>0</v>
      </c>
      <c r="M412" s="35"/>
    </row>
    <row r="413" spans="1:13" ht="11.25">
      <c r="A413" s="70">
        <v>31</v>
      </c>
      <c r="B413" s="37" t="s">
        <v>147</v>
      </c>
      <c r="C413" s="38" t="s">
        <v>56</v>
      </c>
      <c r="D413" s="82"/>
      <c r="E413" s="74"/>
      <c r="F413" s="40" t="s">
        <v>376</v>
      </c>
      <c r="G413" s="77"/>
      <c r="H413" s="77"/>
      <c r="I413" s="77"/>
      <c r="J413" s="45">
        <f t="shared" si="12"/>
        <v>0</v>
      </c>
      <c r="K413" s="77"/>
      <c r="L413" s="77">
        <f t="shared" si="13"/>
        <v>0</v>
      </c>
      <c r="M413" s="35"/>
    </row>
    <row r="414" spans="1:13" ht="11.25">
      <c r="A414" s="70">
        <v>31</v>
      </c>
      <c r="B414" s="37" t="s">
        <v>147</v>
      </c>
      <c r="C414" s="38" t="s">
        <v>39</v>
      </c>
      <c r="D414" s="82"/>
      <c r="E414" s="74"/>
      <c r="F414" s="40" t="s">
        <v>377</v>
      </c>
      <c r="G414" s="77"/>
      <c r="H414" s="77"/>
      <c r="I414" s="77"/>
      <c r="J414" s="45">
        <f t="shared" si="12"/>
        <v>0</v>
      </c>
      <c r="K414" s="77"/>
      <c r="L414" s="77">
        <f t="shared" si="13"/>
        <v>0</v>
      </c>
      <c r="M414" s="35"/>
    </row>
    <row r="415" spans="1:13" ht="11.25">
      <c r="A415" s="70">
        <v>31</v>
      </c>
      <c r="B415" s="37" t="s">
        <v>147</v>
      </c>
      <c r="C415" s="38" t="s">
        <v>59</v>
      </c>
      <c r="D415" s="82"/>
      <c r="E415" s="74"/>
      <c r="F415" s="40" t="s">
        <v>182</v>
      </c>
      <c r="G415" s="77"/>
      <c r="H415" s="77"/>
      <c r="I415" s="77"/>
      <c r="J415" s="45">
        <f t="shared" si="12"/>
        <v>0</v>
      </c>
      <c r="K415" s="77"/>
      <c r="L415" s="77">
        <f t="shared" si="13"/>
        <v>0</v>
      </c>
      <c r="M415" s="35"/>
    </row>
    <row r="416" spans="1:13" ht="11.25">
      <c r="A416" s="93">
        <v>31</v>
      </c>
      <c r="B416" s="30" t="s">
        <v>163</v>
      </c>
      <c r="C416" s="84"/>
      <c r="D416" s="85"/>
      <c r="E416" s="86"/>
      <c r="F416" s="33" t="s">
        <v>378</v>
      </c>
      <c r="G416" s="80">
        <f>SUM(G417:G419)</f>
        <v>0</v>
      </c>
      <c r="H416" s="80">
        <f>SUM(H417:H419)</f>
        <v>0</v>
      </c>
      <c r="I416" s="80">
        <f>SUM(I417:I419)</f>
        <v>0</v>
      </c>
      <c r="J416" s="80">
        <f t="shared" si="12"/>
        <v>0</v>
      </c>
      <c r="K416" s="80">
        <f>SUM(K417:K419)</f>
        <v>0</v>
      </c>
      <c r="L416" s="80">
        <f t="shared" si="13"/>
        <v>0</v>
      </c>
      <c r="M416" s="35"/>
    </row>
    <row r="417" spans="1:13" ht="11.25">
      <c r="A417" s="70">
        <v>31</v>
      </c>
      <c r="B417" s="37" t="s">
        <v>163</v>
      </c>
      <c r="C417" s="38" t="s">
        <v>22</v>
      </c>
      <c r="D417" s="82"/>
      <c r="E417" s="74"/>
      <c r="F417" s="40" t="s">
        <v>370</v>
      </c>
      <c r="G417" s="77"/>
      <c r="H417" s="77"/>
      <c r="I417" s="77"/>
      <c r="J417" s="45">
        <f t="shared" si="12"/>
        <v>0</v>
      </c>
      <c r="K417" s="77"/>
      <c r="L417" s="77">
        <f t="shared" si="13"/>
        <v>0</v>
      </c>
      <c r="M417" s="35"/>
    </row>
    <row r="418" spans="1:13" ht="11.25">
      <c r="A418" s="70">
        <v>31</v>
      </c>
      <c r="B418" s="37" t="s">
        <v>163</v>
      </c>
      <c r="C418" s="38" t="s">
        <v>25</v>
      </c>
      <c r="D418" s="82"/>
      <c r="E418" s="74"/>
      <c r="F418" s="40" t="s">
        <v>371</v>
      </c>
      <c r="G418" s="77"/>
      <c r="H418" s="77"/>
      <c r="I418" s="77"/>
      <c r="J418" s="45">
        <f t="shared" si="12"/>
        <v>0</v>
      </c>
      <c r="K418" s="77"/>
      <c r="L418" s="77">
        <f t="shared" si="13"/>
        <v>0</v>
      </c>
      <c r="M418" s="35"/>
    </row>
    <row r="419" spans="1:13" ht="11.25">
      <c r="A419" s="70">
        <v>31</v>
      </c>
      <c r="B419" s="37" t="s">
        <v>163</v>
      </c>
      <c r="C419" s="38" t="s">
        <v>29</v>
      </c>
      <c r="D419" s="82"/>
      <c r="E419" s="74"/>
      <c r="F419" s="40" t="s">
        <v>379</v>
      </c>
      <c r="G419" s="77"/>
      <c r="H419" s="77"/>
      <c r="I419" s="77"/>
      <c r="J419" s="45">
        <f t="shared" si="12"/>
        <v>0</v>
      </c>
      <c r="K419" s="77"/>
      <c r="L419" s="77">
        <f t="shared" si="13"/>
        <v>0</v>
      </c>
      <c r="M419" s="35"/>
    </row>
    <row r="420" spans="1:13" ht="11.25">
      <c r="A420" s="97">
        <v>32</v>
      </c>
      <c r="B420" s="23"/>
      <c r="C420" s="91"/>
      <c r="D420" s="90"/>
      <c r="E420" s="92"/>
      <c r="F420" s="26" t="s">
        <v>380</v>
      </c>
      <c r="G420" s="79">
        <f>SUM(G421:G424)</f>
        <v>0</v>
      </c>
      <c r="H420" s="79">
        <f>SUM(H421:H424)</f>
        <v>0</v>
      </c>
      <c r="I420" s="79">
        <f>SUM(I421:I424)</f>
        <v>0</v>
      </c>
      <c r="J420" s="79">
        <f t="shared" si="12"/>
        <v>0</v>
      </c>
      <c r="K420" s="79">
        <f>SUM(K421:K424)</f>
        <v>0</v>
      </c>
      <c r="L420" s="79">
        <f t="shared" si="13"/>
        <v>0</v>
      </c>
      <c r="M420" s="35"/>
    </row>
    <row r="421" spans="1:13" ht="11.25">
      <c r="A421" s="93">
        <v>32</v>
      </c>
      <c r="B421" s="30" t="s">
        <v>147</v>
      </c>
      <c r="C421" s="31"/>
      <c r="D421" s="85"/>
      <c r="E421" s="86"/>
      <c r="F421" s="33" t="s">
        <v>381</v>
      </c>
      <c r="G421" s="103"/>
      <c r="H421" s="103"/>
      <c r="I421" s="103"/>
      <c r="J421" s="103">
        <f t="shared" si="12"/>
        <v>0</v>
      </c>
      <c r="K421" s="103"/>
      <c r="L421" s="103">
        <f t="shared" si="13"/>
        <v>0</v>
      </c>
      <c r="M421" s="35"/>
    </row>
    <row r="422" spans="1:13" ht="11.25">
      <c r="A422" s="93">
        <v>32</v>
      </c>
      <c r="B422" s="30" t="s">
        <v>228</v>
      </c>
      <c r="C422" s="84"/>
      <c r="D422" s="85"/>
      <c r="E422" s="86"/>
      <c r="F422" s="33" t="s">
        <v>382</v>
      </c>
      <c r="G422" s="103"/>
      <c r="H422" s="103"/>
      <c r="I422" s="103"/>
      <c r="J422" s="103">
        <f t="shared" si="12"/>
        <v>0</v>
      </c>
      <c r="K422" s="103"/>
      <c r="L422" s="103">
        <f t="shared" si="13"/>
        <v>0</v>
      </c>
      <c r="M422" s="35"/>
    </row>
    <row r="423" spans="1:13" ht="11.25">
      <c r="A423" s="93">
        <v>32</v>
      </c>
      <c r="B423" s="30" t="s">
        <v>237</v>
      </c>
      <c r="C423" s="84"/>
      <c r="D423" s="85"/>
      <c r="E423" s="86"/>
      <c r="F423" s="33" t="s">
        <v>383</v>
      </c>
      <c r="G423" s="103"/>
      <c r="H423" s="103"/>
      <c r="I423" s="103"/>
      <c r="J423" s="103">
        <f t="shared" si="12"/>
        <v>0</v>
      </c>
      <c r="K423" s="103"/>
      <c r="L423" s="103">
        <f t="shared" si="13"/>
        <v>0</v>
      </c>
      <c r="M423" s="35"/>
    </row>
    <row r="424" spans="1:13" ht="11.25">
      <c r="A424" s="93">
        <v>32</v>
      </c>
      <c r="B424" s="30" t="s">
        <v>255</v>
      </c>
      <c r="C424" s="84"/>
      <c r="D424" s="85"/>
      <c r="E424" s="86"/>
      <c r="F424" s="33" t="s">
        <v>384</v>
      </c>
      <c r="G424" s="103"/>
      <c r="H424" s="103"/>
      <c r="I424" s="103"/>
      <c r="J424" s="103">
        <f t="shared" si="12"/>
        <v>0</v>
      </c>
      <c r="K424" s="103"/>
      <c r="L424" s="103">
        <f t="shared" si="13"/>
        <v>0</v>
      </c>
      <c r="M424" s="35"/>
    </row>
    <row r="425" spans="1:13" ht="11.25">
      <c r="A425" s="22">
        <v>33</v>
      </c>
      <c r="B425" s="90"/>
      <c r="C425" s="91"/>
      <c r="D425" s="104"/>
      <c r="E425" s="92"/>
      <c r="F425" s="26" t="s">
        <v>385</v>
      </c>
      <c r="G425" s="79">
        <f>SUM(G426+G427)</f>
        <v>0</v>
      </c>
      <c r="H425" s="79">
        <f>SUM(H426+H427)</f>
        <v>0</v>
      </c>
      <c r="I425" s="79">
        <f>SUM(I426+I427)</f>
        <v>0</v>
      </c>
      <c r="J425" s="79">
        <f t="shared" si="12"/>
        <v>0</v>
      </c>
      <c r="K425" s="79">
        <f>SUM(K426+K427)</f>
        <v>0</v>
      </c>
      <c r="L425" s="79">
        <f t="shared" si="13"/>
        <v>0</v>
      </c>
      <c r="M425" s="35"/>
    </row>
    <row r="426" spans="1:13" ht="11.25">
      <c r="A426" s="29">
        <v>33</v>
      </c>
      <c r="B426" s="30" t="s">
        <v>20</v>
      </c>
      <c r="C426" s="84"/>
      <c r="D426" s="85"/>
      <c r="E426" s="86"/>
      <c r="F426" s="33" t="s">
        <v>289</v>
      </c>
      <c r="G426" s="103"/>
      <c r="H426" s="103"/>
      <c r="I426" s="103"/>
      <c r="J426" s="103">
        <f t="shared" si="12"/>
        <v>0</v>
      </c>
      <c r="K426" s="103"/>
      <c r="L426" s="103">
        <f t="shared" si="13"/>
        <v>0</v>
      </c>
      <c r="M426" s="35"/>
    </row>
    <row r="427" spans="1:13" ht="11.25">
      <c r="A427" s="29">
        <v>33</v>
      </c>
      <c r="B427" s="30" t="s">
        <v>163</v>
      </c>
      <c r="C427" s="84"/>
      <c r="D427" s="85"/>
      <c r="E427" s="86"/>
      <c r="F427" s="33" t="s">
        <v>301</v>
      </c>
      <c r="G427" s="80">
        <f>SUM(G428+G433)</f>
        <v>0</v>
      </c>
      <c r="H427" s="80">
        <f>SUM(H428+H433)</f>
        <v>0</v>
      </c>
      <c r="I427" s="80">
        <f>SUM(I428+I433)</f>
        <v>0</v>
      </c>
      <c r="J427" s="80">
        <f t="shared" si="12"/>
        <v>0</v>
      </c>
      <c r="K427" s="80">
        <f>SUM(K428+K433)</f>
        <v>0</v>
      </c>
      <c r="L427" s="80">
        <f t="shared" si="13"/>
        <v>0</v>
      </c>
      <c r="M427" s="35"/>
    </row>
    <row r="428" spans="1:13" ht="11.25">
      <c r="A428" s="36" t="s">
        <v>386</v>
      </c>
      <c r="B428" s="37" t="s">
        <v>163</v>
      </c>
      <c r="C428" s="38" t="s">
        <v>22</v>
      </c>
      <c r="D428" s="111"/>
      <c r="E428" s="102"/>
      <c r="F428" s="40" t="s">
        <v>387</v>
      </c>
      <c r="G428" s="55">
        <f>SUM(G429:G432)</f>
        <v>0</v>
      </c>
      <c r="H428" s="55">
        <f>SUM(H429:H432)</f>
        <v>0</v>
      </c>
      <c r="I428" s="55"/>
      <c r="J428" s="45">
        <f t="shared" si="12"/>
        <v>0</v>
      </c>
      <c r="K428" s="55"/>
      <c r="L428" s="55">
        <f t="shared" si="13"/>
        <v>0</v>
      </c>
      <c r="M428" s="35"/>
    </row>
    <row r="429" spans="1:13" ht="11.25">
      <c r="A429" s="36"/>
      <c r="B429" s="37"/>
      <c r="C429" s="38"/>
      <c r="D429" s="42" t="s">
        <v>22</v>
      </c>
      <c r="E429" s="102"/>
      <c r="F429" s="44" t="s">
        <v>388</v>
      </c>
      <c r="G429" s="77"/>
      <c r="H429" s="77"/>
      <c r="I429" s="77"/>
      <c r="J429" s="45">
        <f t="shared" si="12"/>
        <v>0</v>
      </c>
      <c r="K429" s="77"/>
      <c r="L429" s="77">
        <f t="shared" si="13"/>
        <v>0</v>
      </c>
      <c r="M429" s="35"/>
    </row>
    <row r="430" spans="1:13" ht="11.25">
      <c r="A430" s="36"/>
      <c r="B430" s="37"/>
      <c r="C430" s="38"/>
      <c r="D430" s="42" t="s">
        <v>25</v>
      </c>
      <c r="E430" s="102"/>
      <c r="F430" s="44" t="s">
        <v>389</v>
      </c>
      <c r="G430" s="77"/>
      <c r="H430" s="77"/>
      <c r="I430" s="77"/>
      <c r="J430" s="45">
        <f t="shared" si="12"/>
        <v>0</v>
      </c>
      <c r="K430" s="77"/>
      <c r="L430" s="77">
        <f t="shared" si="13"/>
        <v>0</v>
      </c>
      <c r="M430" s="35"/>
    </row>
    <row r="431" spans="1:13" ht="11.25">
      <c r="A431" s="36"/>
      <c r="B431" s="37"/>
      <c r="C431" s="38"/>
      <c r="D431" s="42" t="s">
        <v>29</v>
      </c>
      <c r="E431" s="102"/>
      <c r="F431" s="44" t="s">
        <v>390</v>
      </c>
      <c r="G431" s="77"/>
      <c r="H431" s="77"/>
      <c r="I431" s="77"/>
      <c r="J431" s="45">
        <f t="shared" si="12"/>
        <v>0</v>
      </c>
      <c r="K431" s="77"/>
      <c r="L431" s="77">
        <f t="shared" si="13"/>
        <v>0</v>
      </c>
      <c r="M431" s="35"/>
    </row>
    <row r="432" spans="1:13" ht="11.25">
      <c r="A432" s="36"/>
      <c r="B432" s="37"/>
      <c r="C432" s="38"/>
      <c r="D432" s="42" t="s">
        <v>33</v>
      </c>
      <c r="E432" s="102"/>
      <c r="F432" s="44" t="s">
        <v>391</v>
      </c>
      <c r="G432" s="77"/>
      <c r="H432" s="77"/>
      <c r="I432" s="77"/>
      <c r="J432" s="45">
        <f t="shared" si="12"/>
        <v>0</v>
      </c>
      <c r="K432" s="77"/>
      <c r="L432" s="77">
        <f t="shared" si="13"/>
        <v>0</v>
      </c>
      <c r="M432" s="35"/>
    </row>
    <row r="433" spans="1:13" ht="11.25">
      <c r="A433" s="36" t="s">
        <v>386</v>
      </c>
      <c r="B433" s="37" t="s">
        <v>163</v>
      </c>
      <c r="C433" s="38" t="s">
        <v>319</v>
      </c>
      <c r="D433" s="42"/>
      <c r="E433" s="102"/>
      <c r="F433" s="40" t="s">
        <v>320</v>
      </c>
      <c r="G433" s="77"/>
      <c r="H433" s="77"/>
      <c r="I433" s="77"/>
      <c r="J433" s="45">
        <f aca="true" t="shared" si="14" ref="J433:J446">+H433-I433</f>
        <v>0</v>
      </c>
      <c r="K433" s="77"/>
      <c r="L433" s="77">
        <f t="shared" si="13"/>
        <v>0</v>
      </c>
      <c r="M433" s="35"/>
    </row>
    <row r="434" spans="1:13" ht="11.25">
      <c r="A434" s="22" t="s">
        <v>392</v>
      </c>
      <c r="B434" s="90"/>
      <c r="C434" s="91"/>
      <c r="D434" s="90"/>
      <c r="E434" s="92"/>
      <c r="F434" s="26" t="s">
        <v>393</v>
      </c>
      <c r="G434" s="79">
        <f>SUM(G435+G438+G441+G444)</f>
        <v>0</v>
      </c>
      <c r="H434" s="79">
        <f>SUM(H435+H438+H441+H444)</f>
        <v>0</v>
      </c>
      <c r="I434" s="79"/>
      <c r="J434" s="79">
        <f t="shared" si="14"/>
        <v>0</v>
      </c>
      <c r="K434" s="79"/>
      <c r="L434" s="79">
        <f t="shared" si="13"/>
        <v>0</v>
      </c>
      <c r="M434" s="35"/>
    </row>
    <row r="435" spans="1:13" ht="11.25">
      <c r="A435" s="29" t="s">
        <v>392</v>
      </c>
      <c r="B435" s="30" t="s">
        <v>20</v>
      </c>
      <c r="C435" s="84"/>
      <c r="D435" s="85"/>
      <c r="E435" s="86"/>
      <c r="F435" s="33" t="s">
        <v>394</v>
      </c>
      <c r="G435" s="80">
        <f>SUM(G436:G437)</f>
        <v>0</v>
      </c>
      <c r="H435" s="80">
        <f>SUM(H436:H437)</f>
        <v>0</v>
      </c>
      <c r="I435" s="80">
        <f>SUM(I436:I437)</f>
        <v>0</v>
      </c>
      <c r="J435" s="80">
        <f t="shared" si="14"/>
        <v>0</v>
      </c>
      <c r="K435" s="80">
        <f>SUM(K436:K437)</f>
        <v>0</v>
      </c>
      <c r="L435" s="80">
        <f t="shared" si="13"/>
        <v>0</v>
      </c>
      <c r="M435" s="35"/>
    </row>
    <row r="436" spans="1:13" ht="11.25">
      <c r="A436" s="36" t="s">
        <v>392</v>
      </c>
      <c r="B436" s="37" t="s">
        <v>20</v>
      </c>
      <c r="C436" s="38" t="s">
        <v>25</v>
      </c>
      <c r="D436" s="82"/>
      <c r="E436" s="74"/>
      <c r="F436" s="40" t="s">
        <v>395</v>
      </c>
      <c r="G436" s="77"/>
      <c r="H436" s="77"/>
      <c r="I436" s="77"/>
      <c r="J436" s="45">
        <f t="shared" si="14"/>
        <v>0</v>
      </c>
      <c r="K436" s="77"/>
      <c r="L436" s="77">
        <f t="shared" si="13"/>
        <v>0</v>
      </c>
      <c r="M436" s="35"/>
    </row>
    <row r="437" spans="1:13" ht="11.25">
      <c r="A437" s="36" t="s">
        <v>392</v>
      </c>
      <c r="B437" s="37" t="s">
        <v>20</v>
      </c>
      <c r="C437" s="38" t="s">
        <v>29</v>
      </c>
      <c r="D437" s="82"/>
      <c r="E437" s="74"/>
      <c r="F437" s="40" t="s">
        <v>396</v>
      </c>
      <c r="G437" s="77"/>
      <c r="H437" s="77"/>
      <c r="I437" s="77"/>
      <c r="J437" s="45">
        <f t="shared" si="14"/>
        <v>0</v>
      </c>
      <c r="K437" s="77"/>
      <c r="L437" s="77">
        <f t="shared" si="13"/>
        <v>0</v>
      </c>
      <c r="M437" s="35"/>
    </row>
    <row r="438" spans="1:13" ht="11.25">
      <c r="A438" s="29" t="s">
        <v>392</v>
      </c>
      <c r="B438" s="30" t="s">
        <v>163</v>
      </c>
      <c r="C438" s="84"/>
      <c r="D438" s="85"/>
      <c r="E438" s="86"/>
      <c r="F438" s="33" t="s">
        <v>397</v>
      </c>
      <c r="G438" s="80">
        <f>SUM(G439:G440)</f>
        <v>0</v>
      </c>
      <c r="H438" s="80">
        <f>SUM(H439:H440)</f>
        <v>0</v>
      </c>
      <c r="I438" s="80">
        <f>SUM(I439:I440)</f>
        <v>0</v>
      </c>
      <c r="J438" s="80">
        <f t="shared" si="14"/>
        <v>0</v>
      </c>
      <c r="K438" s="80">
        <f>SUM(K439:K440)</f>
        <v>0</v>
      </c>
      <c r="L438" s="80">
        <f t="shared" si="13"/>
        <v>0</v>
      </c>
      <c r="M438" s="35"/>
    </row>
    <row r="439" spans="1:13" ht="11.25">
      <c r="A439" s="36" t="s">
        <v>392</v>
      </c>
      <c r="B439" s="37" t="s">
        <v>163</v>
      </c>
      <c r="C439" s="38" t="s">
        <v>25</v>
      </c>
      <c r="D439" s="82"/>
      <c r="E439" s="74"/>
      <c r="F439" s="40" t="s">
        <v>395</v>
      </c>
      <c r="G439" s="77"/>
      <c r="H439" s="77"/>
      <c r="I439" s="77"/>
      <c r="J439" s="45">
        <f t="shared" si="14"/>
        <v>0</v>
      </c>
      <c r="K439" s="77"/>
      <c r="L439" s="77">
        <f t="shared" si="13"/>
        <v>0</v>
      </c>
      <c r="M439" s="35"/>
    </row>
    <row r="440" spans="1:13" ht="11.25">
      <c r="A440" s="36" t="s">
        <v>392</v>
      </c>
      <c r="B440" s="37" t="s">
        <v>163</v>
      </c>
      <c r="C440" s="38" t="s">
        <v>29</v>
      </c>
      <c r="D440" s="82"/>
      <c r="E440" s="74"/>
      <c r="F440" s="40" t="s">
        <v>396</v>
      </c>
      <c r="G440" s="77"/>
      <c r="H440" s="77"/>
      <c r="I440" s="77"/>
      <c r="J440" s="45">
        <f t="shared" si="14"/>
        <v>0</v>
      </c>
      <c r="K440" s="77"/>
      <c r="L440" s="77">
        <f t="shared" si="13"/>
        <v>0</v>
      </c>
      <c r="M440" s="35"/>
    </row>
    <row r="441" spans="1:13" ht="11.25">
      <c r="A441" s="29" t="s">
        <v>392</v>
      </c>
      <c r="B441" s="30" t="s">
        <v>218</v>
      </c>
      <c r="C441" s="84"/>
      <c r="D441" s="85"/>
      <c r="E441" s="86"/>
      <c r="F441" s="33" t="s">
        <v>398</v>
      </c>
      <c r="G441" s="80">
        <f>SUM(G442:G443)</f>
        <v>0</v>
      </c>
      <c r="H441" s="80">
        <f>SUM(H442:H443)</f>
        <v>0</v>
      </c>
      <c r="I441" s="80">
        <f>SUM(I442:I443)</f>
        <v>0</v>
      </c>
      <c r="J441" s="80">
        <f t="shared" si="14"/>
        <v>0</v>
      </c>
      <c r="K441" s="80">
        <f>SUM(K442:K443)</f>
        <v>0</v>
      </c>
      <c r="L441" s="80">
        <f t="shared" si="13"/>
        <v>0</v>
      </c>
      <c r="M441" s="35"/>
    </row>
    <row r="442" spans="1:13" ht="11.25">
      <c r="A442" s="36" t="s">
        <v>392</v>
      </c>
      <c r="B442" s="37" t="s">
        <v>218</v>
      </c>
      <c r="C442" s="38" t="s">
        <v>25</v>
      </c>
      <c r="D442" s="82"/>
      <c r="E442" s="74"/>
      <c r="F442" s="40" t="s">
        <v>395</v>
      </c>
      <c r="G442" s="77"/>
      <c r="H442" s="77"/>
      <c r="I442" s="77"/>
      <c r="J442" s="45">
        <f t="shared" si="14"/>
        <v>0</v>
      </c>
      <c r="K442" s="77"/>
      <c r="L442" s="77">
        <f t="shared" si="13"/>
        <v>0</v>
      </c>
      <c r="M442" s="35"/>
    </row>
    <row r="443" spans="1:13" ht="11.25">
      <c r="A443" s="36" t="s">
        <v>392</v>
      </c>
      <c r="B443" s="37" t="s">
        <v>218</v>
      </c>
      <c r="C443" s="38" t="s">
        <v>29</v>
      </c>
      <c r="D443" s="82"/>
      <c r="E443" s="74"/>
      <c r="F443" s="40" t="s">
        <v>396</v>
      </c>
      <c r="G443" s="77"/>
      <c r="H443" s="77"/>
      <c r="I443" s="77"/>
      <c r="J443" s="45">
        <f t="shared" si="14"/>
        <v>0</v>
      </c>
      <c r="K443" s="77"/>
      <c r="L443" s="77">
        <f t="shared" si="13"/>
        <v>0</v>
      </c>
      <c r="M443" s="35"/>
    </row>
    <row r="444" spans="1:13" ht="11.25">
      <c r="A444" s="29" t="s">
        <v>392</v>
      </c>
      <c r="B444" s="30" t="s">
        <v>237</v>
      </c>
      <c r="C444" s="84"/>
      <c r="D444" s="85"/>
      <c r="E444" s="86"/>
      <c r="F444" s="33" t="s">
        <v>399</v>
      </c>
      <c r="G444" s="103"/>
      <c r="H444" s="103"/>
      <c r="I444" s="103"/>
      <c r="J444" s="103">
        <f t="shared" si="14"/>
        <v>0</v>
      </c>
      <c r="K444" s="103"/>
      <c r="L444" s="103">
        <f t="shared" si="13"/>
        <v>0</v>
      </c>
      <c r="M444" s="35"/>
    </row>
    <row r="445" spans="1:13" ht="11.25">
      <c r="A445" s="22" t="s">
        <v>400</v>
      </c>
      <c r="B445" s="90"/>
      <c r="C445" s="91"/>
      <c r="D445" s="90"/>
      <c r="E445" s="92"/>
      <c r="F445" s="26" t="s">
        <v>401</v>
      </c>
      <c r="G445" s="112"/>
      <c r="H445" s="112"/>
      <c r="I445" s="112"/>
      <c r="J445" s="112">
        <f t="shared" si="14"/>
        <v>0</v>
      </c>
      <c r="K445" s="112"/>
      <c r="L445" s="112">
        <f t="shared" si="13"/>
        <v>0</v>
      </c>
      <c r="M445" s="35"/>
    </row>
    <row r="446" spans="1:13" ht="12" thickBot="1">
      <c r="A446" s="113"/>
      <c r="B446" s="114"/>
      <c r="C446" s="115"/>
      <c r="D446" s="114"/>
      <c r="E446" s="116"/>
      <c r="F446" s="117" t="s">
        <v>402</v>
      </c>
      <c r="G446" s="118">
        <f>SUM(G8+G227+G322+G328+G369+G371+G378+G394+G403+G420+G425+G434+G445)</f>
        <v>6973850</v>
      </c>
      <c r="H446" s="118">
        <f>SUM(H8+H227+H322+H328+H369+H371+H378+H394+H403+H420+H425+H434+H445)</f>
        <v>10262386</v>
      </c>
      <c r="I446" s="118">
        <f>SUM(I8+I227+I322+I328+I369+I371+I378+I394+I403+I420+I425+I434+I445)</f>
        <v>9616029</v>
      </c>
      <c r="J446" s="118">
        <f t="shared" si="14"/>
        <v>646357</v>
      </c>
      <c r="K446" s="118">
        <f>SUM(K8+K227+K322+K328+K369+K371+K378+K394+K403+K420+K425+K434+K445)</f>
        <v>9584193</v>
      </c>
      <c r="L446" s="118">
        <f t="shared" si="13"/>
        <v>31836</v>
      </c>
      <c r="M446" s="35"/>
    </row>
    <row r="447" spans="6:13" ht="11.25">
      <c r="F447" s="119"/>
      <c r="M447" s="35"/>
    </row>
    <row r="448" spans="6:14" ht="11.25">
      <c r="F448" s="119"/>
      <c r="M448" s="35"/>
      <c r="N448" s="46"/>
    </row>
    <row r="449" spans="6:13" ht="11.25">
      <c r="F449" s="119"/>
      <c r="M449" s="35"/>
    </row>
    <row r="450" ht="11.25">
      <c r="M450" s="35"/>
    </row>
    <row r="451" ht="11.25">
      <c r="M451" s="35"/>
    </row>
    <row r="452" ht="11.25">
      <c r="M452" s="35"/>
    </row>
    <row r="453" ht="11.25">
      <c r="M453" s="35"/>
    </row>
    <row r="454" ht="11.25">
      <c r="M454" s="35"/>
    </row>
    <row r="455" ht="11.25">
      <c r="M455" s="35"/>
    </row>
    <row r="456" ht="11.25">
      <c r="M456" s="35"/>
    </row>
    <row r="457" ht="11.25">
      <c r="M457" s="35"/>
    </row>
    <row r="458" ht="11.25">
      <c r="M458" s="35"/>
    </row>
    <row r="459" ht="11.25">
      <c r="M459" s="35"/>
    </row>
    <row r="460" ht="11.25">
      <c r="M460" s="35"/>
    </row>
    <row r="461" ht="11.25">
      <c r="M461" s="35"/>
    </row>
    <row r="462" ht="11.25">
      <c r="M462" s="35"/>
    </row>
    <row r="463" ht="11.25">
      <c r="M463" s="35"/>
    </row>
    <row r="464" ht="11.25">
      <c r="M464" s="35"/>
    </row>
    <row r="465" ht="11.25">
      <c r="M465" s="35"/>
    </row>
    <row r="466" ht="11.25">
      <c r="M466" s="35"/>
    </row>
    <row r="467" ht="11.25">
      <c r="M467" s="35"/>
    </row>
    <row r="468" ht="11.25">
      <c r="M468" s="35"/>
    </row>
    <row r="469" ht="11.25">
      <c r="M469" s="35"/>
    </row>
    <row r="470" ht="11.25">
      <c r="M470" s="35"/>
    </row>
    <row r="471" ht="11.25">
      <c r="M471" s="35"/>
    </row>
    <row r="472" ht="11.25">
      <c r="M472" s="35"/>
    </row>
    <row r="473" ht="11.25">
      <c r="M473" s="35"/>
    </row>
    <row r="474" ht="11.25">
      <c r="M474" s="35"/>
    </row>
    <row r="475" ht="11.25">
      <c r="M475" s="35"/>
    </row>
    <row r="476" ht="11.25">
      <c r="M476" s="35"/>
    </row>
    <row r="477" ht="11.25">
      <c r="M477" s="35"/>
    </row>
    <row r="478" ht="11.25">
      <c r="M478" s="35"/>
    </row>
    <row r="479" ht="11.25">
      <c r="M479" s="35"/>
    </row>
    <row r="480" ht="11.25">
      <c r="M480" s="35"/>
    </row>
    <row r="481" ht="11.25">
      <c r="M481" s="35"/>
    </row>
    <row r="482" ht="11.25">
      <c r="M482" s="35"/>
    </row>
    <row r="483" ht="11.25">
      <c r="M483" s="35"/>
    </row>
    <row r="484" spans="13:18" ht="11.25">
      <c r="M484" s="35"/>
      <c r="R484" s="28"/>
    </row>
    <row r="485" spans="13:18" ht="11.25">
      <c r="M485" s="35"/>
      <c r="R485" s="28"/>
    </row>
    <row r="486" spans="13:18" ht="11.25">
      <c r="M486" s="35"/>
      <c r="R486" s="28"/>
    </row>
    <row r="487" spans="13:18" ht="11.25">
      <c r="M487" s="35"/>
      <c r="R487" s="28"/>
    </row>
    <row r="488" spans="13:18" ht="11.25">
      <c r="M488" s="35"/>
      <c r="R488" s="28"/>
    </row>
    <row r="489" spans="13:18" ht="11.25">
      <c r="M489" s="35"/>
      <c r="R489" s="28"/>
    </row>
    <row r="490" spans="13:18" ht="11.25">
      <c r="M490" s="35"/>
      <c r="R490" s="28"/>
    </row>
    <row r="491" spans="13:18" ht="11.25">
      <c r="M491" s="35"/>
      <c r="R491" s="28"/>
    </row>
    <row r="492" spans="13:18" ht="11.25">
      <c r="M492" s="35"/>
      <c r="R492" s="28"/>
    </row>
    <row r="493" spans="13:18" ht="11.25">
      <c r="M493" s="35"/>
      <c r="R493" s="28"/>
    </row>
    <row r="494" spans="13:18" ht="11.25">
      <c r="M494" s="35"/>
      <c r="R494" s="28"/>
    </row>
    <row r="495" ht="11.25">
      <c r="M495" s="35"/>
    </row>
    <row r="496" ht="11.25">
      <c r="M496" s="35"/>
    </row>
    <row r="497" ht="11.25">
      <c r="M497" s="35"/>
    </row>
    <row r="498" ht="11.25">
      <c r="M498" s="35"/>
    </row>
    <row r="499" ht="11.25">
      <c r="M499" s="35"/>
    </row>
    <row r="500" ht="11.25">
      <c r="M500" s="35"/>
    </row>
    <row r="501" ht="11.25">
      <c r="M501" s="35"/>
    </row>
    <row r="502" ht="11.25">
      <c r="M502" s="35"/>
    </row>
    <row r="503" ht="11.25">
      <c r="M503" s="35"/>
    </row>
    <row r="504" ht="11.25">
      <c r="M504" s="35"/>
    </row>
    <row r="505" ht="11.25">
      <c r="M505" s="35"/>
    </row>
    <row r="506" ht="11.25">
      <c r="M506" s="35"/>
    </row>
    <row r="507" ht="11.25">
      <c r="M507" s="35"/>
    </row>
    <row r="508" ht="11.25">
      <c r="M508" s="35"/>
    </row>
    <row r="509" ht="11.25">
      <c r="M509" s="35"/>
    </row>
    <row r="510" ht="11.25">
      <c r="M510" s="35"/>
    </row>
    <row r="511" ht="11.25">
      <c r="M511" s="35"/>
    </row>
    <row r="512" ht="11.25">
      <c r="M512" s="35"/>
    </row>
    <row r="513" ht="11.25">
      <c r="M513" s="35"/>
    </row>
    <row r="514" ht="11.25">
      <c r="M514" s="35"/>
    </row>
    <row r="515" ht="11.25">
      <c r="M515" s="35"/>
    </row>
    <row r="516" ht="11.25">
      <c r="M516" s="35"/>
    </row>
    <row r="517" ht="11.25">
      <c r="M517" s="35"/>
    </row>
    <row r="518" ht="11.25">
      <c r="M518" s="35"/>
    </row>
    <row r="519" ht="11.25">
      <c r="M519" s="35"/>
    </row>
    <row r="520" ht="11.25">
      <c r="M520" s="35"/>
    </row>
    <row r="521" ht="11.25">
      <c r="M521" s="35"/>
    </row>
    <row r="522" ht="11.25">
      <c r="M522" s="35"/>
    </row>
    <row r="523" ht="11.25">
      <c r="M523" s="35"/>
    </row>
    <row r="524" ht="11.25">
      <c r="M524" s="35"/>
    </row>
    <row r="525" ht="11.25">
      <c r="M525" s="35"/>
    </row>
    <row r="526" ht="11.25">
      <c r="M526" s="35"/>
    </row>
    <row r="527" ht="11.25">
      <c r="M527" s="35"/>
    </row>
    <row r="528" ht="11.25">
      <c r="M528" s="35"/>
    </row>
    <row r="529" ht="11.25">
      <c r="M529" s="35"/>
    </row>
    <row r="530" ht="11.25">
      <c r="M530" s="35"/>
    </row>
    <row r="531" ht="11.25">
      <c r="M531" s="35"/>
    </row>
    <row r="532" ht="11.25">
      <c r="M532" s="35"/>
    </row>
    <row r="533" ht="11.25">
      <c r="M533" s="35"/>
    </row>
    <row r="534" ht="11.25">
      <c r="M534" s="35"/>
    </row>
    <row r="535" ht="11.25">
      <c r="M535" s="35"/>
    </row>
    <row r="536" ht="11.25">
      <c r="M536" s="35"/>
    </row>
    <row r="537" ht="11.25">
      <c r="M537" s="35"/>
    </row>
    <row r="538" ht="11.25">
      <c r="M538" s="35"/>
    </row>
    <row r="539" ht="11.25">
      <c r="M539" s="35"/>
    </row>
    <row r="540" ht="11.25">
      <c r="M540" s="35"/>
    </row>
    <row r="541" ht="11.25">
      <c r="M541" s="35"/>
    </row>
    <row r="542" ht="11.25">
      <c r="M542" s="35"/>
    </row>
    <row r="543" ht="11.25">
      <c r="M543" s="35"/>
    </row>
    <row r="544" ht="11.25">
      <c r="M544" s="35"/>
    </row>
    <row r="545" ht="11.25">
      <c r="M545" s="35"/>
    </row>
    <row r="546" ht="11.25">
      <c r="M546" s="35"/>
    </row>
    <row r="547" ht="11.25">
      <c r="M547" s="35"/>
    </row>
    <row r="548" ht="11.25">
      <c r="M548" s="35"/>
    </row>
    <row r="549" ht="11.25">
      <c r="M549" s="35"/>
    </row>
    <row r="550" ht="11.25">
      <c r="M550" s="35"/>
    </row>
    <row r="551" ht="11.25">
      <c r="M551" s="35"/>
    </row>
    <row r="552" ht="11.25">
      <c r="M552" s="35"/>
    </row>
    <row r="553" ht="11.25">
      <c r="M553" s="35"/>
    </row>
    <row r="554" ht="11.25">
      <c r="M554" s="35"/>
    </row>
    <row r="555" ht="11.25">
      <c r="M555" s="35"/>
    </row>
    <row r="556" ht="11.25">
      <c r="M556" s="35"/>
    </row>
    <row r="557" ht="11.25">
      <c r="M557" s="35"/>
    </row>
    <row r="558" ht="11.25">
      <c r="M558" s="35"/>
    </row>
    <row r="559" ht="11.25">
      <c r="M559" s="35"/>
    </row>
    <row r="560" ht="11.25">
      <c r="M560" s="35"/>
    </row>
    <row r="561" ht="11.25">
      <c r="M561" s="35"/>
    </row>
    <row r="562" ht="11.25">
      <c r="M562" s="35"/>
    </row>
    <row r="563" ht="11.25">
      <c r="M563" s="35"/>
    </row>
    <row r="564" ht="11.25">
      <c r="M564" s="35"/>
    </row>
    <row r="565" ht="11.25">
      <c r="M565" s="35"/>
    </row>
    <row r="566" ht="11.25">
      <c r="M566" s="35"/>
    </row>
    <row r="567" ht="11.25">
      <c r="M567" s="35"/>
    </row>
    <row r="568" ht="11.25">
      <c r="M568" s="35"/>
    </row>
    <row r="569" ht="11.25">
      <c r="M569" s="35"/>
    </row>
    <row r="570" ht="11.25">
      <c r="M570" s="35"/>
    </row>
    <row r="571" ht="11.25">
      <c r="M571" s="35"/>
    </row>
    <row r="572" ht="11.25">
      <c r="M572" s="35"/>
    </row>
    <row r="573" ht="11.25">
      <c r="M573" s="35"/>
    </row>
    <row r="574" ht="11.25">
      <c r="M574" s="35"/>
    </row>
    <row r="575" ht="11.25">
      <c r="M575" s="35"/>
    </row>
    <row r="576" ht="11.25">
      <c r="M576" s="35"/>
    </row>
    <row r="577" ht="11.25">
      <c r="M577" s="35"/>
    </row>
    <row r="578" ht="11.25">
      <c r="M578" s="35"/>
    </row>
    <row r="579" ht="11.25">
      <c r="M579" s="35"/>
    </row>
    <row r="580" ht="11.25">
      <c r="M580" s="35"/>
    </row>
    <row r="581" ht="11.25">
      <c r="M581" s="35"/>
    </row>
    <row r="582" ht="11.25">
      <c r="M582" s="35"/>
    </row>
    <row r="583" ht="11.25">
      <c r="M583" s="35"/>
    </row>
    <row r="584" ht="11.25">
      <c r="M584" s="35"/>
    </row>
    <row r="585" ht="11.25">
      <c r="M585" s="35"/>
    </row>
    <row r="586" ht="11.25">
      <c r="M586" s="35"/>
    </row>
    <row r="587" ht="11.25">
      <c r="M587" s="35"/>
    </row>
    <row r="588" ht="11.25">
      <c r="M588" s="35"/>
    </row>
    <row r="589" ht="11.25">
      <c r="M589" s="35"/>
    </row>
    <row r="590" ht="11.25">
      <c r="M590" s="35"/>
    </row>
    <row r="591" ht="11.25">
      <c r="M591" s="35"/>
    </row>
    <row r="592" ht="11.25">
      <c r="M592" s="35"/>
    </row>
    <row r="593" ht="11.25">
      <c r="M593" s="35"/>
    </row>
    <row r="594" ht="11.25">
      <c r="M594" s="35"/>
    </row>
    <row r="595" ht="11.25">
      <c r="M595" s="35"/>
    </row>
    <row r="596" ht="11.25">
      <c r="M596" s="35"/>
    </row>
    <row r="597" ht="11.25">
      <c r="M597" s="35"/>
    </row>
    <row r="598" ht="11.25">
      <c r="M598" s="35"/>
    </row>
    <row r="599" ht="11.25">
      <c r="M599" s="35"/>
    </row>
    <row r="600" ht="11.25">
      <c r="M600" s="35"/>
    </row>
    <row r="601" ht="11.25">
      <c r="M601" s="35"/>
    </row>
    <row r="602" ht="11.25">
      <c r="M602" s="35"/>
    </row>
    <row r="603" ht="11.25">
      <c r="M603" s="35"/>
    </row>
    <row r="604" ht="11.25">
      <c r="M604" s="35"/>
    </row>
    <row r="605" ht="11.25">
      <c r="M605" s="35"/>
    </row>
    <row r="606" ht="11.25">
      <c r="M606" s="35"/>
    </row>
    <row r="607" ht="11.25">
      <c r="M607" s="35"/>
    </row>
    <row r="608" ht="11.25">
      <c r="M608" s="35"/>
    </row>
    <row r="609" ht="11.25">
      <c r="M609" s="35"/>
    </row>
    <row r="610" ht="11.25">
      <c r="M610" s="35"/>
    </row>
    <row r="611" ht="11.25">
      <c r="M611" s="35"/>
    </row>
    <row r="612" ht="11.25">
      <c r="M612" s="35"/>
    </row>
    <row r="613" ht="11.25">
      <c r="M613" s="35"/>
    </row>
    <row r="614" ht="11.25">
      <c r="M614" s="35"/>
    </row>
    <row r="615" ht="11.25">
      <c r="M615" s="35"/>
    </row>
    <row r="616" ht="11.25">
      <c r="M616" s="35"/>
    </row>
    <row r="617" ht="11.25">
      <c r="M617" s="35"/>
    </row>
    <row r="618" ht="11.25">
      <c r="M618" s="35"/>
    </row>
    <row r="619" ht="11.25">
      <c r="M619" s="35"/>
    </row>
    <row r="620" ht="11.25">
      <c r="M620" s="35"/>
    </row>
    <row r="621" ht="11.25">
      <c r="M621" s="35"/>
    </row>
    <row r="622" ht="11.25">
      <c r="M622" s="35"/>
    </row>
    <row r="623" ht="11.25">
      <c r="M623" s="35"/>
    </row>
    <row r="624" ht="11.25">
      <c r="M624" s="35"/>
    </row>
    <row r="625" ht="11.25">
      <c r="M625" s="35"/>
    </row>
    <row r="626" ht="11.25">
      <c r="M626" s="35"/>
    </row>
    <row r="627" ht="11.25">
      <c r="M627" s="35"/>
    </row>
    <row r="628" ht="11.25">
      <c r="M628" s="35"/>
    </row>
    <row r="629" ht="11.25">
      <c r="M629" s="35"/>
    </row>
    <row r="630" ht="11.25">
      <c r="M630" s="35"/>
    </row>
    <row r="631" ht="11.25">
      <c r="M631" s="35"/>
    </row>
    <row r="632" ht="11.25">
      <c r="M632" s="35"/>
    </row>
    <row r="633" ht="11.25">
      <c r="M633" s="35"/>
    </row>
    <row r="634" ht="11.25">
      <c r="M634" s="35"/>
    </row>
    <row r="635" ht="11.25">
      <c r="M635" s="35"/>
    </row>
    <row r="636" ht="11.25">
      <c r="M636" s="35"/>
    </row>
    <row r="637" ht="11.25">
      <c r="M637" s="35"/>
    </row>
    <row r="638" ht="11.25">
      <c r="M638" s="35"/>
    </row>
    <row r="639" ht="11.25">
      <c r="M639" s="35"/>
    </row>
    <row r="640" ht="11.25">
      <c r="M640" s="35"/>
    </row>
    <row r="641" ht="11.25">
      <c r="M641" s="35"/>
    </row>
    <row r="642" ht="11.25">
      <c r="M642" s="35"/>
    </row>
    <row r="643" ht="11.25">
      <c r="M643" s="35"/>
    </row>
    <row r="644" ht="11.25">
      <c r="M644" s="35"/>
    </row>
    <row r="645" ht="11.25">
      <c r="M645" s="35"/>
    </row>
    <row r="646" ht="11.25">
      <c r="M646" s="35"/>
    </row>
    <row r="647" ht="11.25">
      <c r="M647" s="35"/>
    </row>
    <row r="648" ht="11.25">
      <c r="M648" s="35"/>
    </row>
    <row r="649" ht="11.25">
      <c r="M649" s="35"/>
    </row>
    <row r="650" ht="11.25">
      <c r="M650" s="35"/>
    </row>
    <row r="651" ht="11.25">
      <c r="M651" s="35"/>
    </row>
    <row r="652" ht="11.25">
      <c r="M652" s="35"/>
    </row>
    <row r="653" ht="11.25">
      <c r="M653" s="35"/>
    </row>
    <row r="654" ht="11.25">
      <c r="M654" s="35"/>
    </row>
    <row r="655" ht="11.25">
      <c r="M655" s="35"/>
    </row>
    <row r="656" ht="11.25">
      <c r="M656" s="35"/>
    </row>
    <row r="657" ht="11.25">
      <c r="M657" s="35"/>
    </row>
    <row r="658" ht="11.25">
      <c r="M658" s="35"/>
    </row>
    <row r="659" ht="11.25">
      <c r="M659" s="35"/>
    </row>
    <row r="660" ht="11.25">
      <c r="M660" s="35"/>
    </row>
    <row r="661" ht="11.25">
      <c r="M661" s="35"/>
    </row>
    <row r="662" ht="11.25">
      <c r="M662" s="35"/>
    </row>
    <row r="663" ht="11.25">
      <c r="M663" s="35"/>
    </row>
    <row r="664" ht="11.25">
      <c r="M664" s="35"/>
    </row>
    <row r="665" ht="11.25">
      <c r="M665" s="35"/>
    </row>
    <row r="666" ht="11.25">
      <c r="M666" s="35"/>
    </row>
    <row r="667" ht="11.25">
      <c r="M667" s="35"/>
    </row>
    <row r="668" ht="11.25">
      <c r="M668" s="35"/>
    </row>
    <row r="669" ht="11.25">
      <c r="M669" s="35"/>
    </row>
    <row r="670" ht="11.25">
      <c r="M670" s="35"/>
    </row>
    <row r="671" ht="11.25">
      <c r="M671" s="35"/>
    </row>
    <row r="672" ht="11.25">
      <c r="M672" s="35"/>
    </row>
    <row r="673" ht="11.25">
      <c r="M673" s="35"/>
    </row>
    <row r="674" ht="11.25">
      <c r="M674" s="35"/>
    </row>
    <row r="675" ht="11.25">
      <c r="M675" s="35"/>
    </row>
    <row r="676" ht="11.25">
      <c r="M676" s="35"/>
    </row>
    <row r="677" ht="11.25">
      <c r="M677" s="35"/>
    </row>
    <row r="678" ht="11.25">
      <c r="M678" s="35"/>
    </row>
    <row r="679" ht="11.25">
      <c r="M679" s="35"/>
    </row>
    <row r="680" ht="11.25">
      <c r="M680" s="35"/>
    </row>
    <row r="681" ht="11.25">
      <c r="M681" s="35"/>
    </row>
    <row r="682" ht="11.25">
      <c r="M682" s="35"/>
    </row>
    <row r="683" ht="11.25">
      <c r="M683" s="35"/>
    </row>
    <row r="684" ht="11.25">
      <c r="M684" s="35"/>
    </row>
    <row r="685" ht="11.25">
      <c r="M685" s="35"/>
    </row>
    <row r="686" ht="11.25">
      <c r="M686" s="35"/>
    </row>
    <row r="687" ht="11.25">
      <c r="M687" s="35"/>
    </row>
    <row r="688" ht="11.25">
      <c r="M688" s="35"/>
    </row>
    <row r="689" ht="11.25">
      <c r="M689" s="35"/>
    </row>
    <row r="690" ht="11.25">
      <c r="M690" s="35"/>
    </row>
    <row r="691" ht="11.25">
      <c r="M691" s="35"/>
    </row>
    <row r="692" ht="11.25">
      <c r="M692" s="35"/>
    </row>
    <row r="693" ht="11.25">
      <c r="M693" s="35"/>
    </row>
    <row r="694" ht="11.25">
      <c r="M694" s="35"/>
    </row>
    <row r="695" ht="11.25">
      <c r="M695" s="35"/>
    </row>
    <row r="696" ht="11.25">
      <c r="M696" s="35"/>
    </row>
    <row r="697" ht="11.25">
      <c r="M697" s="35"/>
    </row>
    <row r="698" ht="11.25">
      <c r="M698" s="35"/>
    </row>
    <row r="699" ht="11.25">
      <c r="M699" s="35"/>
    </row>
    <row r="700" ht="11.25">
      <c r="M700" s="35"/>
    </row>
    <row r="701" ht="11.25">
      <c r="M701" s="35"/>
    </row>
    <row r="702" ht="11.25">
      <c r="M702" s="35"/>
    </row>
    <row r="703" ht="11.25">
      <c r="M703" s="35"/>
    </row>
    <row r="704" ht="11.25">
      <c r="M704" s="35"/>
    </row>
    <row r="705" ht="11.25">
      <c r="M705" s="35"/>
    </row>
    <row r="706" ht="11.25">
      <c r="M706" s="35"/>
    </row>
    <row r="707" ht="11.25">
      <c r="M707" s="35"/>
    </row>
    <row r="708" ht="11.25">
      <c r="M708" s="35"/>
    </row>
    <row r="709" ht="11.25">
      <c r="M709" s="35"/>
    </row>
    <row r="710" ht="11.25">
      <c r="M710" s="35"/>
    </row>
    <row r="711" ht="11.25">
      <c r="M711" s="35"/>
    </row>
    <row r="712" ht="11.25">
      <c r="M712" s="35"/>
    </row>
    <row r="713" ht="11.25">
      <c r="M713" s="35"/>
    </row>
    <row r="714" ht="11.25">
      <c r="M714" s="35"/>
    </row>
    <row r="715" ht="11.25">
      <c r="M715" s="35"/>
    </row>
    <row r="716" ht="11.25">
      <c r="M716" s="35"/>
    </row>
    <row r="717" ht="11.25">
      <c r="M717" s="35"/>
    </row>
    <row r="718" ht="11.25">
      <c r="M718" s="35"/>
    </row>
    <row r="719" ht="11.25">
      <c r="M719" s="35"/>
    </row>
    <row r="720" ht="11.25">
      <c r="M720" s="35"/>
    </row>
    <row r="721" ht="11.25">
      <c r="M721" s="35"/>
    </row>
    <row r="722" ht="11.25">
      <c r="M722" s="35"/>
    </row>
    <row r="723" ht="11.25">
      <c r="M723" s="35"/>
    </row>
    <row r="724" ht="11.25">
      <c r="M724" s="35"/>
    </row>
    <row r="725" ht="11.25">
      <c r="M725" s="35"/>
    </row>
    <row r="726" ht="11.25">
      <c r="M726" s="35"/>
    </row>
    <row r="727" ht="11.25">
      <c r="M727" s="35"/>
    </row>
    <row r="728" ht="11.25">
      <c r="M728" s="35"/>
    </row>
    <row r="729" ht="11.25">
      <c r="M729" s="35"/>
    </row>
    <row r="730" ht="11.25">
      <c r="M730" s="35"/>
    </row>
    <row r="731" ht="11.25">
      <c r="M731" s="35"/>
    </row>
    <row r="732" ht="11.25">
      <c r="M732" s="35"/>
    </row>
    <row r="733" ht="11.25">
      <c r="M733" s="35"/>
    </row>
    <row r="734" ht="11.25">
      <c r="M734" s="35"/>
    </row>
    <row r="735" ht="11.25">
      <c r="M735" s="35"/>
    </row>
    <row r="736" ht="11.25">
      <c r="M736" s="35"/>
    </row>
    <row r="737" ht="11.25">
      <c r="M737" s="35"/>
    </row>
    <row r="738" ht="11.25">
      <c r="M738" s="35"/>
    </row>
    <row r="739" ht="11.25">
      <c r="M739" s="35"/>
    </row>
    <row r="740" ht="11.25">
      <c r="M740" s="35"/>
    </row>
    <row r="741" ht="11.25">
      <c r="M741" s="35"/>
    </row>
    <row r="742" ht="11.25">
      <c r="M742" s="35"/>
    </row>
    <row r="743" ht="11.25">
      <c r="M743" s="35"/>
    </row>
    <row r="744" ht="11.25">
      <c r="M744" s="35"/>
    </row>
    <row r="745" ht="11.25">
      <c r="M745" s="35"/>
    </row>
    <row r="746" ht="11.25">
      <c r="M746" s="35"/>
    </row>
    <row r="747" ht="11.25">
      <c r="M747" s="35"/>
    </row>
    <row r="748" ht="11.25">
      <c r="M748" s="35"/>
    </row>
    <row r="749" ht="11.25">
      <c r="M749" s="35"/>
    </row>
    <row r="750" ht="11.25">
      <c r="M750" s="35"/>
    </row>
    <row r="751" ht="11.25">
      <c r="M751" s="35"/>
    </row>
    <row r="752" ht="11.25">
      <c r="M752" s="35"/>
    </row>
    <row r="753" ht="11.25">
      <c r="M753" s="35"/>
    </row>
    <row r="754" ht="11.25">
      <c r="M754" s="35"/>
    </row>
    <row r="755" ht="11.25">
      <c r="M755" s="35"/>
    </row>
    <row r="756" ht="11.25">
      <c r="M756" s="35"/>
    </row>
    <row r="757" ht="11.25">
      <c r="M757" s="35"/>
    </row>
    <row r="758" ht="11.25">
      <c r="M758" s="35"/>
    </row>
    <row r="759" ht="11.25">
      <c r="M759" s="35"/>
    </row>
    <row r="760" ht="11.25">
      <c r="M760" s="35"/>
    </row>
    <row r="761" ht="11.25">
      <c r="M761" s="35"/>
    </row>
    <row r="762" ht="11.25">
      <c r="M762" s="35"/>
    </row>
    <row r="763" ht="11.25">
      <c r="M763" s="35"/>
    </row>
    <row r="764" ht="11.25">
      <c r="M764" s="35"/>
    </row>
    <row r="765" ht="11.25">
      <c r="M765" s="35"/>
    </row>
    <row r="766" ht="11.25">
      <c r="M766" s="35"/>
    </row>
    <row r="767" ht="11.25">
      <c r="M767" s="35"/>
    </row>
    <row r="768" ht="11.25">
      <c r="M768" s="35"/>
    </row>
    <row r="769" ht="11.25">
      <c r="M769" s="35"/>
    </row>
    <row r="770" ht="11.25">
      <c r="M770" s="35"/>
    </row>
    <row r="771" ht="11.25">
      <c r="M771" s="35"/>
    </row>
    <row r="772" ht="11.25">
      <c r="M772" s="35"/>
    </row>
    <row r="773" ht="11.25">
      <c r="M773" s="35"/>
    </row>
    <row r="774" ht="11.25">
      <c r="M774" s="35"/>
    </row>
    <row r="775" ht="11.25">
      <c r="M775" s="35"/>
    </row>
    <row r="776" ht="11.25">
      <c r="M776" s="35"/>
    </row>
    <row r="777" ht="11.25">
      <c r="M777" s="35"/>
    </row>
    <row r="778" ht="11.25">
      <c r="M778" s="35"/>
    </row>
    <row r="779" ht="11.25">
      <c r="M779" s="35"/>
    </row>
    <row r="780" ht="11.25">
      <c r="M780" s="35"/>
    </row>
    <row r="781" ht="11.25">
      <c r="M781" s="35"/>
    </row>
    <row r="782" ht="11.25">
      <c r="M782" s="35"/>
    </row>
    <row r="783" ht="11.25">
      <c r="M783" s="35"/>
    </row>
    <row r="784" ht="11.25">
      <c r="M784" s="35"/>
    </row>
    <row r="785" ht="11.25">
      <c r="M785" s="35"/>
    </row>
    <row r="786" ht="11.25">
      <c r="M786" s="35"/>
    </row>
    <row r="787" ht="11.25">
      <c r="M787" s="35"/>
    </row>
    <row r="788" ht="11.25">
      <c r="M788" s="35"/>
    </row>
    <row r="789" ht="11.25">
      <c r="M789" s="35"/>
    </row>
    <row r="790" ht="11.25">
      <c r="M790" s="35"/>
    </row>
    <row r="791" ht="11.25">
      <c r="M791" s="35"/>
    </row>
    <row r="792" ht="11.25">
      <c r="M792" s="35"/>
    </row>
    <row r="793" ht="11.25">
      <c r="M793" s="35"/>
    </row>
    <row r="794" ht="11.25">
      <c r="M794" s="35"/>
    </row>
    <row r="795" ht="11.25">
      <c r="M795" s="35"/>
    </row>
    <row r="796" ht="11.25">
      <c r="M796" s="35"/>
    </row>
    <row r="797" ht="11.25">
      <c r="M797" s="35"/>
    </row>
    <row r="798" ht="11.25">
      <c r="M798" s="35"/>
    </row>
    <row r="799" ht="11.25">
      <c r="M799" s="35"/>
    </row>
    <row r="800" ht="11.25">
      <c r="M800" s="35"/>
    </row>
    <row r="801" ht="11.25">
      <c r="M801" s="35"/>
    </row>
    <row r="802" ht="11.25">
      <c r="M802" s="35"/>
    </row>
    <row r="803" ht="11.25">
      <c r="M803" s="35"/>
    </row>
    <row r="804" ht="11.25">
      <c r="M804" s="35"/>
    </row>
    <row r="805" ht="11.25">
      <c r="M805" s="35"/>
    </row>
    <row r="806" ht="11.25">
      <c r="M806" s="35"/>
    </row>
    <row r="807" ht="11.25">
      <c r="M807" s="35"/>
    </row>
    <row r="808" ht="11.25">
      <c r="M808" s="35"/>
    </row>
    <row r="809" ht="11.25">
      <c r="M809" s="35"/>
    </row>
    <row r="810" ht="11.25">
      <c r="M810" s="35"/>
    </row>
    <row r="811" ht="11.25">
      <c r="M811" s="35"/>
    </row>
    <row r="812" ht="11.25">
      <c r="M812" s="35"/>
    </row>
    <row r="813" ht="11.25">
      <c r="M813" s="35"/>
    </row>
    <row r="814" ht="11.25">
      <c r="M814" s="35"/>
    </row>
    <row r="815" ht="11.25">
      <c r="M815" s="35"/>
    </row>
    <row r="816" ht="11.25">
      <c r="M816" s="35"/>
    </row>
    <row r="817" ht="11.25">
      <c r="M817" s="35"/>
    </row>
    <row r="818" ht="11.25">
      <c r="M818" s="35"/>
    </row>
    <row r="819" ht="11.25">
      <c r="M819" s="35"/>
    </row>
    <row r="820" ht="11.25">
      <c r="M820" s="35"/>
    </row>
    <row r="821" ht="11.25">
      <c r="M821" s="35"/>
    </row>
    <row r="822" ht="11.25">
      <c r="M822" s="35"/>
    </row>
    <row r="823" ht="11.25">
      <c r="M823" s="35"/>
    </row>
    <row r="824" ht="11.25">
      <c r="M824" s="35"/>
    </row>
    <row r="825" ht="11.25">
      <c r="M825" s="35"/>
    </row>
    <row r="826" ht="11.25">
      <c r="M826" s="35"/>
    </row>
    <row r="827" ht="11.25">
      <c r="M827" s="35"/>
    </row>
    <row r="828" ht="11.25">
      <c r="M828" s="35"/>
    </row>
    <row r="829" ht="11.25">
      <c r="M829" s="35"/>
    </row>
    <row r="830" ht="11.25">
      <c r="M830" s="35"/>
    </row>
    <row r="831" ht="11.25">
      <c r="M831" s="35"/>
    </row>
    <row r="832" ht="11.25">
      <c r="M832" s="35"/>
    </row>
    <row r="833" ht="11.25">
      <c r="M833" s="35"/>
    </row>
    <row r="834" ht="11.25">
      <c r="M834" s="35"/>
    </row>
    <row r="835" ht="11.25">
      <c r="M835" s="35"/>
    </row>
    <row r="836" ht="11.25">
      <c r="M836" s="35"/>
    </row>
    <row r="837" ht="11.25">
      <c r="M837" s="35"/>
    </row>
    <row r="838" ht="11.25">
      <c r="M838" s="35"/>
    </row>
    <row r="839" ht="11.25">
      <c r="M839" s="35"/>
    </row>
    <row r="840" ht="11.25">
      <c r="M840" s="35"/>
    </row>
    <row r="841" ht="11.25">
      <c r="M841" s="35"/>
    </row>
    <row r="842" ht="11.25">
      <c r="M842" s="35"/>
    </row>
    <row r="843" ht="11.25">
      <c r="M843" s="35"/>
    </row>
    <row r="844" ht="11.25">
      <c r="M844" s="35"/>
    </row>
    <row r="845" ht="11.25">
      <c r="M845" s="35"/>
    </row>
    <row r="846" ht="11.25">
      <c r="M846" s="35"/>
    </row>
    <row r="847" ht="11.25">
      <c r="M847" s="35"/>
    </row>
    <row r="848" ht="11.25">
      <c r="M848" s="35"/>
    </row>
    <row r="849" ht="11.25">
      <c r="M849" s="35"/>
    </row>
    <row r="850" ht="11.25">
      <c r="M850" s="35"/>
    </row>
    <row r="851" ht="11.25">
      <c r="M851" s="35"/>
    </row>
    <row r="852" ht="11.25">
      <c r="M852" s="35"/>
    </row>
    <row r="853" ht="11.25">
      <c r="M853" s="35"/>
    </row>
    <row r="854" ht="11.25">
      <c r="M854" s="35"/>
    </row>
    <row r="855" ht="11.25">
      <c r="M855" s="35"/>
    </row>
    <row r="856" ht="11.25">
      <c r="M856" s="35"/>
    </row>
    <row r="857" ht="11.25">
      <c r="M857" s="35"/>
    </row>
    <row r="858" ht="11.25">
      <c r="M858" s="35"/>
    </row>
    <row r="859" ht="11.25">
      <c r="M859" s="35"/>
    </row>
    <row r="860" ht="11.25">
      <c r="M860" s="35"/>
    </row>
    <row r="861" ht="11.25">
      <c r="M861" s="35"/>
    </row>
    <row r="862" ht="11.25">
      <c r="M862" s="35"/>
    </row>
    <row r="863" ht="11.25">
      <c r="M863" s="35"/>
    </row>
    <row r="864" ht="11.25">
      <c r="M864" s="35"/>
    </row>
    <row r="865" ht="11.25">
      <c r="M865" s="35"/>
    </row>
    <row r="866" ht="11.25">
      <c r="M866" s="35"/>
    </row>
    <row r="867" ht="11.25">
      <c r="M867" s="35"/>
    </row>
    <row r="868" ht="11.25">
      <c r="M868" s="35"/>
    </row>
    <row r="869" ht="11.25">
      <c r="M869" s="35"/>
    </row>
    <row r="870" ht="11.25">
      <c r="M870" s="35"/>
    </row>
    <row r="871" ht="11.25">
      <c r="M871" s="35"/>
    </row>
    <row r="872" ht="11.25">
      <c r="M872" s="35"/>
    </row>
    <row r="873" ht="11.25">
      <c r="M873" s="35"/>
    </row>
    <row r="874" ht="11.25">
      <c r="M874" s="35"/>
    </row>
    <row r="875" ht="11.25">
      <c r="M875" s="35"/>
    </row>
    <row r="876" ht="11.25">
      <c r="M876" s="35"/>
    </row>
    <row r="877" ht="11.25">
      <c r="M877" s="35"/>
    </row>
    <row r="878" ht="11.25">
      <c r="M878" s="35"/>
    </row>
    <row r="879" ht="11.25">
      <c r="M879" s="35"/>
    </row>
    <row r="880" ht="11.25">
      <c r="M880" s="35"/>
    </row>
    <row r="881" ht="11.25">
      <c r="M881" s="35"/>
    </row>
    <row r="882" ht="11.25">
      <c r="M882" s="35"/>
    </row>
    <row r="883" ht="11.25">
      <c r="M883" s="35"/>
    </row>
    <row r="884" ht="11.25">
      <c r="M884" s="35"/>
    </row>
    <row r="885" ht="11.25">
      <c r="M885" s="35"/>
    </row>
    <row r="886" ht="11.25">
      <c r="M886" s="35"/>
    </row>
  </sheetData>
  <sheetProtection/>
  <autoFilter ref="A7:O483"/>
  <printOptions horizontalCentered="1"/>
  <pageMargins left="0.2755905511811024" right="0.2755905511811024" top="0.1968503937007874" bottom="0.2362204724409449" header="0" footer="0"/>
  <pageSetup fitToHeight="8" fitToWidth="1" horizontalDpi="300" verticalDpi="300" orientation="landscape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2015-02-09T13:53:33Z</dcterms:created>
  <dcterms:modified xsi:type="dcterms:W3CDTF">2015-02-09T13:53:51Z</dcterms:modified>
  <cp:category/>
  <cp:version/>
  <cp:contentType/>
  <cp:contentStatus/>
</cp:coreProperties>
</file>